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Dst.baintern.de\dfs\969\Ablagen\D96956-Buero-ZLP\1060-ZLP\5409_2_EUREST\Statistik\"/>
    </mc:Choice>
  </mc:AlternateContent>
  <bookViews>
    <workbookView xWindow="0" yWindow="0" windowWidth="28800" windowHeight="10635" tabRatio="920" firstSheet="4" activeTab="4"/>
  </bookViews>
  <sheets>
    <sheet name="Roh_Alo" sheetId="41" state="veryHidden" r:id="rId1"/>
    <sheet name="Roh_SvB_Berufssektor" sheetId="30" state="veryHidden" r:id="rId2"/>
    <sheet name="Roh_SvB_Anforderung" sheetId="31" state="veryHidden" r:id="rId3"/>
    <sheet name="STRG" sheetId="40" state="veryHidden" r:id="rId4"/>
    <sheet name="Impressum" sheetId="57" r:id="rId5"/>
    <sheet name="Inhaltsverzeichnis" sheetId="28" r:id="rId6"/>
    <sheet name="ALO_SvB" sheetId="4" r:id="rId7"/>
    <sheet name="Karte_ALO_Polen" sheetId="16" r:id="rId8"/>
    <sheet name="Karte_ALO_Tschechen" sheetId="17" r:id="rId9"/>
    <sheet name="Karte_SvB_Polen" sheetId="22" r:id="rId10"/>
    <sheet name="Karte_SvB_Tschechen" sheetId="23" r:id="rId11"/>
    <sheet name="Pendler" sheetId="18" r:id="rId12"/>
    <sheet name="Karte_Pendler_Polen" sheetId="19" r:id="rId13"/>
    <sheet name="Karte_Pendler_Tschechen" sheetId="20" r:id="rId14"/>
    <sheet name="Hinweise Alo Asu" sheetId="63" r:id="rId15"/>
    <sheet name="Meth_Hinw_Anforderungsniveau" sheetId="5" r:id="rId16"/>
    <sheet name="Übersicht_Berufssektoren" sheetId="39" r:id="rId17"/>
    <sheet name="Hinweise Berufe" sheetId="7" r:id="rId18"/>
    <sheet name="Hinweise_Pendler" sheetId="58" r:id="rId19"/>
    <sheet name="Hinweise SVB GB" sheetId="64" r:id="rId20"/>
    <sheet name="Meth. Hinweis_Schätzungen" sheetId="60" r:id="rId21"/>
    <sheet name="Statistik-Infoseite" sheetId="61" r:id="rId22"/>
  </sheets>
  <definedNames>
    <definedName name="Alo_BM">Roh_Alo!$D$16:$I$16</definedName>
    <definedName name="Alo_Merkmal">Roh_Alo!$B$18:$B$28</definedName>
    <definedName name="Alo_Region">Roh_Alo!$A$18:$A$116</definedName>
    <definedName name="Alo_Staat">Roh_Alo!$D$15:$I$15</definedName>
    <definedName name="Alo_WB">Roh_Alo!$D$18:$I$116</definedName>
    <definedName name="DM">1.95583</definedName>
    <definedName name="_xlnm.Print_Area" localSheetId="6">ALO_SvB!$A$1:$W$30</definedName>
    <definedName name="_xlnm.Print_Area" localSheetId="14">'Hinweise Alo Asu'!$A$1:$H$73</definedName>
    <definedName name="_xlnm.Print_Area" localSheetId="17">'Hinweise Berufe'!$A$1:$H$57</definedName>
    <definedName name="_xlnm.Print_Area" localSheetId="4">Impressum!$A$1:$F$55</definedName>
    <definedName name="_xlnm.Print_Area" localSheetId="5">Inhaltsverzeichnis!$A$1:$L$27</definedName>
    <definedName name="_xlnm.Print_Area" localSheetId="9">Karte_SvB_Polen!$A$1:$J$33</definedName>
    <definedName name="_xlnm.Print_Area" localSheetId="20">'Meth. Hinweis_Schätzungen'!$A$1:$H$26</definedName>
    <definedName name="_xlnm.Print_Area" localSheetId="15">Meth_Hinw_Anforderungsniveau!$A$1:$D$82</definedName>
    <definedName name="_xlnm.Print_Titles" localSheetId="6">ALO_SvB!$A:$A,ALO_SvB!$1:$12</definedName>
    <definedName name="e_mail">#REF!</definedName>
    <definedName name="ErstellDat">#REF!</definedName>
    <definedName name="Erstelldatum">#REF!</definedName>
    <definedName name="EUR">1</definedName>
    <definedName name="Herausgeber">#REF!</definedName>
    <definedName name="Periodizität">#REF!</definedName>
    <definedName name="Region">#REF!</definedName>
    <definedName name="Reihe">#REF!</definedName>
    <definedName name="Rückfragen">#REF!</definedName>
    <definedName name="SvB_A_AN">Roh_SvB_Anforderung!$B$9:$B$14</definedName>
    <definedName name="SvB_A_BM">Roh_SvB_Anforderung!$D$8:$F$8</definedName>
    <definedName name="SvB_A_Region">Roh_SvB_Anforderung!$A$9:$A$62</definedName>
    <definedName name="SvB_A_Staat">Roh_SvB_Anforderung!$D$7:$L$7</definedName>
    <definedName name="SvB_A_WB">Roh_SvB_Anforderung!$D$9:$L$62</definedName>
    <definedName name="SvB_B_BM">Roh_SvB_Berufssektor!$D$8:$F$8</definedName>
    <definedName name="SvB_B_Region">Roh_SvB_Berufssektor!$A$9:$A$71</definedName>
    <definedName name="SvB_B_Sektor">Roh_SvB_Berufssektor!$B$9:$B$15</definedName>
    <definedName name="SvB_B_Staat">Roh_SvB_Berufssektor!$D$7:$L$7</definedName>
    <definedName name="SvB_B_WB">Roh_SvB_Berufssektor!$D$9:$L$71</definedName>
    <definedName name="Titel">#REF!</definedName>
    <definedName name="Veröffentlichungstermin">#REF!</definedName>
  </definedNames>
  <calcPr calcId="152511"/>
</workbook>
</file>

<file path=xl/calcChain.xml><?xml version="1.0" encoding="utf-8"?>
<calcChain xmlns="http://schemas.openxmlformats.org/spreadsheetml/2006/main">
  <c r="A5" i="4" l="1"/>
  <c r="L1" i="40" l="1"/>
  <c r="M7" i="4"/>
  <c r="B7" i="4"/>
  <c r="I1" i="40"/>
  <c r="G1" i="40"/>
  <c r="A27" i="4"/>
  <c r="P26" i="4" l="1"/>
  <c r="W26" i="4"/>
  <c r="W22" i="4"/>
  <c r="V20" i="4"/>
  <c r="T22" i="4"/>
  <c r="V15" i="4"/>
  <c r="T16" i="4"/>
  <c r="W15" i="4"/>
  <c r="W13" i="4"/>
  <c r="T15" i="4"/>
  <c r="W25" i="4"/>
  <c r="W20" i="4"/>
  <c r="V24" i="4"/>
  <c r="T20" i="4"/>
  <c r="V23" i="4"/>
  <c r="T24" i="4"/>
  <c r="W23" i="4"/>
  <c r="W18" i="4"/>
  <c r="V26" i="4"/>
  <c r="V22" i="4"/>
  <c r="V17" i="4"/>
  <c r="V13" i="4"/>
  <c r="T23" i="4"/>
  <c r="T18" i="4"/>
  <c r="T13" i="4"/>
  <c r="W17" i="4"/>
  <c r="V25" i="4"/>
  <c r="V16" i="4"/>
  <c r="T26" i="4"/>
  <c r="T17" i="4"/>
  <c r="W16" i="4"/>
  <c r="V19" i="4"/>
  <c r="T25" i="4"/>
  <c r="W24" i="4"/>
  <c r="W19" i="4"/>
  <c r="V18" i="4"/>
  <c r="T19" i="4"/>
  <c r="I26" i="4"/>
  <c r="A4" i="4"/>
  <c r="C15" i="4"/>
  <c r="D15" i="4" s="1"/>
  <c r="O16" i="4"/>
  <c r="M19" i="4"/>
  <c r="P17" i="4"/>
  <c r="S15" i="4"/>
  <c r="O26" i="4"/>
  <c r="S13" i="4"/>
  <c r="N16" i="4"/>
  <c r="O24" i="4"/>
  <c r="R26" i="4"/>
  <c r="O18" i="4"/>
  <c r="M13" i="4"/>
  <c r="R22" i="4"/>
  <c r="O25" i="4"/>
  <c r="R19" i="4"/>
  <c r="N18" i="4"/>
  <c r="M25" i="4"/>
  <c r="S26" i="4"/>
  <c r="M15" i="4"/>
  <c r="O17" i="4"/>
  <c r="S20" i="4"/>
  <c r="R16" i="4"/>
  <c r="P20" i="4"/>
  <c r="M24" i="4"/>
  <c r="U19" i="4"/>
  <c r="N15" i="4"/>
  <c r="R20" i="4"/>
  <c r="N17" i="4"/>
  <c r="N19" i="4"/>
  <c r="S25" i="4"/>
  <c r="P23" i="4"/>
  <c r="P22" i="4"/>
  <c r="P25" i="4"/>
  <c r="P24" i="4"/>
  <c r="S18" i="4"/>
  <c r="O15" i="4"/>
  <c r="M18" i="4"/>
  <c r="O20" i="4"/>
  <c r="N13" i="4"/>
  <c r="N20" i="4"/>
  <c r="M16" i="4"/>
  <c r="S19" i="4"/>
  <c r="O19" i="4"/>
  <c r="M17" i="4"/>
  <c r="N25" i="4"/>
  <c r="P16" i="4"/>
  <c r="S23" i="4"/>
  <c r="O22" i="4"/>
  <c r="M26" i="4"/>
  <c r="Q26" i="4" s="1"/>
  <c r="M23" i="4"/>
  <c r="S22" i="4"/>
  <c r="N26" i="4"/>
  <c r="P15" i="4"/>
  <c r="M22" i="4"/>
  <c r="O23" i="4"/>
  <c r="I13" i="4"/>
  <c r="B16" i="4"/>
  <c r="E17" i="4"/>
  <c r="I18" i="4"/>
  <c r="B20" i="4"/>
  <c r="E22" i="4"/>
  <c r="I23" i="4"/>
  <c r="B25" i="4"/>
  <c r="E26" i="4"/>
  <c r="E13" i="4"/>
  <c r="K13" i="4"/>
  <c r="L13" i="4" s="1"/>
  <c r="I15" i="4"/>
  <c r="C16" i="4"/>
  <c r="D16" i="4" s="1"/>
  <c r="G16" i="4"/>
  <c r="H16" i="4" s="1"/>
  <c r="B17" i="4"/>
  <c r="K17" i="4"/>
  <c r="L17" i="4" s="1"/>
  <c r="E18" i="4"/>
  <c r="C19" i="4"/>
  <c r="D19" i="4" s="1"/>
  <c r="I19" i="4"/>
  <c r="G20" i="4"/>
  <c r="H20" i="4" s="1"/>
  <c r="B22" i="4"/>
  <c r="K22" i="4"/>
  <c r="L22" i="4" s="1"/>
  <c r="E23" i="4"/>
  <c r="C24" i="4"/>
  <c r="D24" i="4" s="1"/>
  <c r="I24" i="4"/>
  <c r="G25" i="4"/>
  <c r="H25" i="4" s="1"/>
  <c r="B26" i="4"/>
  <c r="K26" i="4"/>
  <c r="L26" i="4" s="1"/>
  <c r="N23" i="4"/>
  <c r="P18" i="4"/>
  <c r="P13" i="4"/>
  <c r="N22" i="4"/>
  <c r="P19" i="4"/>
  <c r="N24" i="4"/>
  <c r="R13" i="4"/>
  <c r="M20" i="4"/>
  <c r="S17" i="4"/>
  <c r="R18" i="4"/>
  <c r="S16" i="4"/>
  <c r="R17" i="4"/>
  <c r="R15" i="4"/>
  <c r="O13" i="4"/>
  <c r="R23" i="4"/>
  <c r="U22" i="4"/>
  <c r="R25" i="4"/>
  <c r="R24" i="4"/>
  <c r="S24" i="4"/>
  <c r="B13" i="4"/>
  <c r="E15" i="4"/>
  <c r="I16" i="4"/>
  <c r="G17" i="4"/>
  <c r="H17" i="4" s="1"/>
  <c r="B18" i="4"/>
  <c r="K18" i="4"/>
  <c r="L18" i="4" s="1"/>
  <c r="E19" i="4"/>
  <c r="C20" i="4"/>
  <c r="D20" i="4" s="1"/>
  <c r="I20" i="4"/>
  <c r="G22" i="4"/>
  <c r="H22" i="4" s="1"/>
  <c r="B23" i="4"/>
  <c r="K23" i="4"/>
  <c r="L23" i="4" s="1"/>
  <c r="E24" i="4"/>
  <c r="C25" i="4"/>
  <c r="D25" i="4" s="1"/>
  <c r="I25" i="4"/>
  <c r="G26" i="4"/>
  <c r="H26" i="4" s="1"/>
  <c r="C13" i="4"/>
  <c r="D13" i="4" s="1"/>
  <c r="G13" i="4"/>
  <c r="H13" i="4" s="1"/>
  <c r="B15" i="4"/>
  <c r="G15" i="4"/>
  <c r="H15" i="4" s="1"/>
  <c r="K15" i="4"/>
  <c r="L15" i="4" s="1"/>
  <c r="E16" i="4"/>
  <c r="K16" i="4"/>
  <c r="L16" i="4" s="1"/>
  <c r="C17" i="4"/>
  <c r="D17" i="4" s="1"/>
  <c r="I17" i="4"/>
  <c r="C18" i="4"/>
  <c r="D18" i="4" s="1"/>
  <c r="G18" i="4"/>
  <c r="H18" i="4" s="1"/>
  <c r="B19" i="4"/>
  <c r="G19" i="4"/>
  <c r="H19" i="4" s="1"/>
  <c r="K19" i="4"/>
  <c r="L19" i="4" s="1"/>
  <c r="E20" i="4"/>
  <c r="K20" i="4"/>
  <c r="L20" i="4" s="1"/>
  <c r="C22" i="4"/>
  <c r="D22" i="4" s="1"/>
  <c r="I22" i="4"/>
  <c r="J22" i="4" s="1"/>
  <c r="C23" i="4"/>
  <c r="D23" i="4" s="1"/>
  <c r="G23" i="4"/>
  <c r="H23" i="4" s="1"/>
  <c r="B24" i="4"/>
  <c r="G24" i="4"/>
  <c r="H24" i="4" s="1"/>
  <c r="K24" i="4"/>
  <c r="L24" i="4" s="1"/>
  <c r="E25" i="4"/>
  <c r="K25" i="4"/>
  <c r="L25" i="4" s="1"/>
  <c r="C26" i="4"/>
  <c r="D26" i="4" s="1"/>
  <c r="Q15" i="4" l="1"/>
  <c r="Q23" i="4"/>
  <c r="F25" i="4"/>
  <c r="Q19" i="4"/>
  <c r="J26" i="4"/>
  <c r="F16" i="4"/>
  <c r="J20" i="4"/>
  <c r="Q13" i="4"/>
  <c r="A31" i="4"/>
  <c r="Q22" i="4"/>
  <c r="U13" i="4"/>
  <c r="Q17" i="4"/>
  <c r="U25" i="4"/>
  <c r="Q25" i="4"/>
  <c r="U15" i="4"/>
  <c r="J17" i="4"/>
  <c r="J25" i="4"/>
  <c r="Q18" i="4"/>
  <c r="Q24" i="4"/>
  <c r="U24" i="4"/>
  <c r="F15" i="4"/>
  <c r="J24" i="4"/>
  <c r="F18" i="4"/>
  <c r="F13" i="4"/>
  <c r="F20" i="4"/>
  <c r="U16" i="4"/>
  <c r="Q16" i="4"/>
  <c r="U18" i="4"/>
  <c r="U17" i="4"/>
  <c r="U23" i="4"/>
  <c r="U26" i="4"/>
  <c r="F23" i="4"/>
  <c r="J19" i="4"/>
  <c r="J18" i="4"/>
  <c r="F22" i="4"/>
  <c r="F19" i="4"/>
  <c r="J16" i="4"/>
  <c r="J23" i="4"/>
  <c r="F17" i="4"/>
  <c r="F24" i="4"/>
  <c r="Q20" i="4"/>
  <c r="U20" i="4"/>
  <c r="J15" i="4"/>
  <c r="F26" i="4"/>
  <c r="J13" i="4"/>
</calcChain>
</file>

<file path=xl/sharedStrings.xml><?xml version="1.0" encoding="utf-8"?>
<sst xmlns="http://schemas.openxmlformats.org/spreadsheetml/2006/main" count="845" uniqueCount="377">
  <si>
    <t>Polen</t>
  </si>
  <si>
    <t>Region</t>
  </si>
  <si>
    <t>Deutschland</t>
  </si>
  <si>
    <t>Insgesamt</t>
  </si>
  <si>
    <t>Ohne Angabe</t>
  </si>
  <si>
    <t>Anforderungsniveau</t>
  </si>
  <si>
    <t>Helfer</t>
  </si>
  <si>
    <t>Fachkraft</t>
  </si>
  <si>
    <t>Spezialist</t>
  </si>
  <si>
    <t>Experte</t>
  </si>
  <si>
    <t>Bayern</t>
  </si>
  <si>
    <t>Brandenburg</t>
  </si>
  <si>
    <t>Sachsen</t>
  </si>
  <si>
    <t>AA Bautzen</t>
  </si>
  <si>
    <t>AA Pirna</t>
  </si>
  <si>
    <t>AA Plauen</t>
  </si>
  <si>
    <t>AA Freiberg</t>
  </si>
  <si>
    <t>Arbeitsmarktstatistik</t>
  </si>
  <si>
    <t>© Statistik der Bundesagentur für Arbeit</t>
  </si>
  <si>
    <t>Stand: Juli 2013</t>
  </si>
  <si>
    <t xml:space="preserve">http://statistik.arbeitsagentur.de/Navigation/Statistik/Grundlagen/Klassifikation-der-Berufe/KldB2010/KldB2010-Nav.html </t>
  </si>
  <si>
    <t>Übersicht und Beispielzuordnungen von Berufen</t>
  </si>
  <si>
    <t>Anforderungsniveau der KldB 2010</t>
  </si>
  <si>
    <t>Beispiel für formale Qualifikation</t>
  </si>
  <si>
    <t>Beispielberufe mit Zuordnung</t>
  </si>
  <si>
    <t>1
„Helfer“
Helfer- und Anlerntätigkeiten</t>
  </si>
  <si>
    <r>
      <rPr>
        <i/>
        <sz val="9"/>
        <rFont val="Arial"/>
        <family val="2"/>
      </rPr>
      <t xml:space="preserve">82101: </t>
    </r>
    <r>
      <rPr>
        <sz val="9"/>
        <rFont val="Arial"/>
        <family val="2"/>
      </rPr>
      <t xml:space="preserve">
- Altenpflegehelfer/in
- Helfer/in - Altenpflege
- Altenpflegehelfer/in - ambulante Altenhilfe
- …
</t>
    </r>
    <r>
      <rPr>
        <i/>
        <sz val="9"/>
        <rFont val="Arial"/>
        <family val="2"/>
      </rPr>
      <t>83111:</t>
    </r>
    <r>
      <rPr>
        <sz val="9"/>
        <rFont val="Arial"/>
        <family val="2"/>
      </rPr>
      <t xml:space="preserve">
Kindergartenhelfer/in
- …</t>
    </r>
  </si>
  <si>
    <t>Beamte einfacher Dienst</t>
  </si>
  <si>
    <t>1-jährige Berufsausbildung</t>
  </si>
  <si>
    <t>2
„Fachkraft“
fachlich ausgerichtete Tätigkeiten</t>
  </si>
  <si>
    <t>Fachkräfte</t>
  </si>
  <si>
    <r>
      <rPr>
        <i/>
        <sz val="9"/>
        <rFont val="Arial"/>
        <family val="2"/>
      </rPr>
      <t xml:space="preserve">29222: </t>
    </r>
    <r>
      <rPr>
        <sz val="9"/>
        <rFont val="Arial"/>
        <family val="2"/>
      </rPr>
      <t xml:space="preserve">
- Bäcker/in
- Patissier
- Fachkraft Süßwarentechnik Dauerbackwaren
- ...
83112: 
- Erzieher/in
- Sozialpädagogische/r Assistent/in, Kinderpfleger/in</t>
    </r>
  </si>
  <si>
    <t>Beamte mittlerer Dienst</t>
  </si>
  <si>
    <t>Ausbildung behinderter Menschen (mind. 2-jährig) nach § 66 BBiG bzw. § 42m HwO</t>
  </si>
  <si>
    <t>3
„Spezialist“
komplexe Spezialistentätigkeiten</t>
  </si>
  <si>
    <t>Meister, Techniker</t>
  </si>
  <si>
    <t>43353:
- Datenbankadministrator/in
- Data-Warehouse-Analyst/in
- ...
24593:
- Uhrmachermeister/in
- ...
61213: 
- Fachwirt/in Außenhandel
- Betriebswirt/in (FS) Groß- und Außenhandel
- …</t>
  </si>
  <si>
    <t>Kaufmännische Fortbildungen u. ä. Weiterbildungen</t>
  </si>
  <si>
    <t>Beamte gehobener Dienst</t>
  </si>
  <si>
    <t>Bachelor</t>
  </si>
  <si>
    <t>4
„Experte“
hoch komplexe Tätigkeiten</t>
  </si>
  <si>
    <t>Studienberufe (mind. 4-jährig)</t>
  </si>
  <si>
    <t>73204:
- Verwaltungsangestellte/r - höherer Dienst
- Beamte/r - Kommunalverwaltung - höherer Dienst
- Verwaltungswissenschaftler/in 
- …</t>
  </si>
  <si>
    <t>Beamte höherer Dienst</t>
  </si>
  <si>
    <t>Statistik der Arbeitslosen und Arbeitsuchenden</t>
  </si>
  <si>
    <t>Methodische Hinweise - Statistik der Arbeitslosen und Arbeitsuchenden</t>
  </si>
  <si>
    <t>Methodische Hinweise zu Auswertungen nach Berufen</t>
  </si>
  <si>
    <t>http://statistik.arbeitsagentur.de/</t>
  </si>
  <si>
    <t>Impressum</t>
  </si>
  <si>
    <t>Empfänger:</t>
  </si>
  <si>
    <t>ZLP</t>
  </si>
  <si>
    <t>Auftragsnummer:</t>
  </si>
  <si>
    <t>Titel:</t>
  </si>
  <si>
    <t>Region:</t>
  </si>
  <si>
    <t>Berichtsmonat:</t>
  </si>
  <si>
    <t>Erstellungsdatum:</t>
  </si>
  <si>
    <t>Bundesagentur für Arbeit</t>
  </si>
  <si>
    <t>Statistik</t>
  </si>
  <si>
    <t>Rückfragen an:</t>
  </si>
  <si>
    <t>Statistik-Service Südost</t>
  </si>
  <si>
    <t>90328 Nürnberg</t>
  </si>
  <si>
    <t>E-Mail:</t>
  </si>
  <si>
    <t>Statistik-Service-Suedost@arbeitsagentur.de</t>
  </si>
  <si>
    <t>Hotline:</t>
  </si>
  <si>
    <t>0911/179-8001</t>
  </si>
  <si>
    <t>Fax:</t>
  </si>
  <si>
    <t>0911/179-908001</t>
  </si>
  <si>
    <t>Weiterführende statistische Informationen</t>
  </si>
  <si>
    <t>Internet:</t>
  </si>
  <si>
    <t xml:space="preserve">http://statistik.arbeitsagentur.de </t>
  </si>
  <si>
    <t>Register: "Statistik nach Themen"</t>
  </si>
  <si>
    <t>http://statistik.arbeitsagentur.de/Navigation/Statistik/Statistik-nach-Themen/Statistik-nach-Themen-Nav.html</t>
  </si>
  <si>
    <t>Zitierhinweis:</t>
  </si>
  <si>
    <t>Statistik der Bundesagentur für Arbeit</t>
  </si>
  <si>
    <t>Nutzungsbedingungen:</t>
  </si>
  <si>
    <t>Sie können Informationen speichern, (auch auszugsweise) mit Quellen-</t>
  </si>
  <si>
    <t>angabe  weitergeben, vervielfältigen und verbreiten. Die Inhalte dürfen</t>
  </si>
  <si>
    <t>nicht verändert oder verfälscht werden. Eigene Berechnungen sind</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</si>
  <si>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</si>
  <si>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</si>
  <si>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</si>
  <si>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</si>
  <si>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</si>
  <si>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</si>
  <si>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</si>
  <si>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Statistik-Infoseite</t>
  </si>
  <si>
    <t>Arbeitsmarkt im Überblick</t>
  </si>
  <si>
    <t>Arbeitslose und gemeldetes Stellenangebot</t>
  </si>
  <si>
    <t>Arbeitslose, Unterbeschäftigung und Arbeitsstellen</t>
  </si>
  <si>
    <t>Arbeitsmarktpolitische Maßnahmen</t>
  </si>
  <si>
    <t>Ausbildungsstellenmarkt</t>
  </si>
  <si>
    <t>Beschäftigung</t>
  </si>
  <si>
    <t>Grundsicherung für Arbeitsuchende (SGB II)</t>
  </si>
  <si>
    <t>Leistungen SGB III</t>
  </si>
  <si>
    <t>Statistik nach Berufen</t>
  </si>
  <si>
    <t>Statistik nach Wirtschaftszweigen</t>
  </si>
  <si>
    <t>Zeitreihen</t>
  </si>
  <si>
    <t>Eingliederungsbilanzen</t>
  </si>
  <si>
    <t>Amtliche Nachrichten der BA</t>
  </si>
  <si>
    <t>Kreisdaten</t>
  </si>
  <si>
    <t>Arbeitsmarkt</t>
  </si>
  <si>
    <t>Förderstatistik/Eingliederungsbilanzen</t>
  </si>
  <si>
    <t>Merkmal</t>
  </si>
  <si>
    <t>Anzahl</t>
  </si>
  <si>
    <t>Veränderung zum Vorjahr</t>
  </si>
  <si>
    <t>absolut</t>
  </si>
  <si>
    <t>in %</t>
  </si>
  <si>
    <t>Bestand ALO</t>
  </si>
  <si>
    <t>AA Annaberg-Buchholz</t>
  </si>
  <si>
    <t>Metriken</t>
  </si>
  <si>
    <t>Berufssegmente_Anforderungsniveau</t>
  </si>
  <si>
    <t>Berichtsmonat</t>
  </si>
  <si>
    <t>Staat</t>
  </si>
  <si>
    <t>Berichts-Cache verwendet: Nein</t>
  </si>
  <si>
    <t>Leerer Filter</t>
  </si>
  <si>
    <t>Berichtsgrenzwerte:</t>
  </si>
  <si>
    <t>Berichtsfilter:</t>
  </si>
  <si>
    <t>Berichtsbeschreibung:</t>
  </si>
  <si>
    <t>*)   Aus Datenschutzgründen und Gründen der statistischen Geheimhaltung werden Zahlenwerte von 1 oder 2 und Daten, aus denen rechnerisch auf einen solchen Zahlenwert geschlossen werden kann, anonymisiert.</t>
  </si>
  <si>
    <t>Tabelle</t>
  </si>
  <si>
    <t>12 Brandenburg</t>
  </si>
  <si>
    <t>darunter Einpendler</t>
  </si>
  <si>
    <t>Beschäftigungsstatistik</t>
  </si>
  <si>
    <t>Abw. rel. VJM</t>
  </si>
  <si>
    <t>152 Polen</t>
  </si>
  <si>
    <t>ZZ Keine Angabe</t>
  </si>
  <si>
    <t>S5 Sonstige wirtschaftliche Dienstleistungsberufe</t>
  </si>
  <si>
    <t>S4 IT- und naturwissenschaftliche Dienstleistungsberufe</t>
  </si>
  <si>
    <t>S3 Kaufmännische und unternehmensbezogene Dienstleistungsberufe</t>
  </si>
  <si>
    <t>S2 Personenbezogene Dienstleistungsberufe</t>
  </si>
  <si>
    <t>S1 Produktionsberufe</t>
  </si>
  <si>
    <t>Berufssegment_Tätigkeit</t>
  </si>
  <si>
    <t>4 Experte</t>
  </si>
  <si>
    <t>3 Spezialist</t>
  </si>
  <si>
    <t>2 Fachkraft</t>
  </si>
  <si>
    <t>1 Helfer</t>
  </si>
  <si>
    <t>http://statistik.arbeitsagentur.de/cae/servlet/contentblob/4412/publicationFile/858/Qualitaetsbericht-Statistik-Beschaeftigung.pdf</t>
  </si>
  <si>
    <t xml:space="preserve">Weiterführende Informationen zur Statistik der sozialversicherungspflichtigen und geringfügigen Beschäftigung finden Sie unter: </t>
  </si>
  <si>
    <t>Die erhobenen Daten unterliegen grundsätzlich der Geheimhaltung nach § 16 BStatG. Eine Übermittlung von Einzelangaben ist daher ausgeschlossen. Aus diesem Grund werden Zahlenwerte unter 3 und Daten, aus denen sich rechnerisch eine Differenz ermitteln lässt, mit * anonymisiert. Gleiches gilt, wenn in einer Region oder in einem Wirtschaftszweig weniger als 3 Betriebe ansässig sind oder einer der Betriebe einen so hohen Beschäftigtenanteil auf sich vereint, dass die Beschäftigtenzahl praktisch eine Einzelangabe über diesen Betrieb darstellt (Dominanzfall). Hierbei gilt: Bei 3 bis 9 Betrieben, die hinter einer Beschäftigtenzahl stehen, darf keiner der Betriebe 50 oder mehr Prozent der Beschäftigten auf sich vereinen. Bei 10 oder mehr Betrieben dürfen auf keinen Betrieb 85 oder mehr Prozent der Beschäftigten entfallen.</t>
  </si>
  <si>
    <t xml:space="preserve">Mehrfachbeschäftigte, die gleichzeitig zwei oder mehr geringfügigen Beschäftigungen nachgehen, werden nur nach den Merkmalen der zuletzt aufgenommenen Beschäftigung ausgewiesen.
</t>
  </si>
  <si>
    <r>
      <t xml:space="preserve">Werden von einer Person </t>
    </r>
    <r>
      <rPr>
        <b/>
        <sz val="9"/>
        <color indexed="8"/>
        <rFont val="Arial"/>
        <family val="2"/>
      </rPr>
      <t>mehrere geringfügige Beschäftigungen</t>
    </r>
    <r>
      <rPr>
        <sz val="9"/>
        <color indexed="8"/>
        <rFont val="Arial"/>
        <family val="2"/>
      </rPr>
      <t xml:space="preserve"> ausgeübt, gelten folgende Regeln:
     1. Eine geringfügig entlohnte Beschäftigung ist neben einer kurzfristigen Beschäftigung erlaubt.
     2. Bei der gleichzeitigen Ausübung von mehreren geringfügig entlohnten Beschäftigungen darf die 
         Geringfügigkeitsgrenze von 450 EUR nicht überschritten werden.                                              
     3. Bei der Ausübung von mehreren kurzfristigen Beschäftigungen darf die Grenze von zwei Monaten
        oder</t>
    </r>
    <r>
      <rPr>
        <sz val="9"/>
        <rFont val="Arial"/>
        <family val="2"/>
      </rPr>
      <t xml:space="preserve"> 50 Arbeitstagen, innerhalb des vorgegebenen Zeitraumes, nicht</t>
    </r>
    <r>
      <rPr>
        <sz val="9"/>
        <color indexed="8"/>
        <rFont val="Arial"/>
        <family val="2"/>
      </rPr>
      <t xml:space="preserve"> überschritten werden.
Neben einer nicht geringfügigen versicherungspflichtigen</t>
    </r>
    <r>
      <rPr>
        <sz val="9"/>
        <rFont val="Arial"/>
        <family val="2"/>
      </rPr>
      <t xml:space="preserve"> (Haupt-)Beschäftigung</t>
    </r>
    <r>
      <rPr>
        <sz val="9"/>
        <color indexed="8"/>
        <rFont val="Arial"/>
        <family val="2"/>
      </rPr>
      <t xml:space="preserve"> ist die Ausübung einer geringfügigen</t>
    </r>
    <r>
      <rPr>
        <sz val="9"/>
        <rFont val="Arial"/>
        <family val="2"/>
      </rPr>
      <t xml:space="preserve"> (Neben-)Beschäftigung</t>
    </r>
    <r>
      <rPr>
        <sz val="9"/>
        <color indexed="8"/>
        <rFont val="Arial"/>
        <family val="2"/>
      </rPr>
      <t xml:space="preserve"> zulässig. Für den Fall, dass ein Arbeitnehmer neben einer nicht geringfügigen versicherungspflichtigen Beschäftigung bei anderen Arbeitgebern geringfügig entlohnte Beschäftigungen ausübt,</t>
    </r>
    <r>
      <rPr>
        <sz val="9"/>
        <rFont val="Arial"/>
        <family val="2"/>
      </rPr>
      <t xml:space="preserve"> gilt für die Bereiche der Kranken-, Pflege- und Rentenversicherung</t>
    </r>
    <r>
      <rPr>
        <sz val="9"/>
        <color indexed="8"/>
        <rFont val="Arial"/>
        <family val="2"/>
      </rPr>
      <t xml:space="preserve">, dass geringfügig entlohnte Beschäftigungen - mit Ausnahme </t>
    </r>
    <r>
      <rPr>
        <i/>
        <sz val="9"/>
        <color indexed="8"/>
        <rFont val="Arial"/>
        <family val="2"/>
      </rPr>
      <t>einer</t>
    </r>
    <r>
      <rPr>
        <sz val="9"/>
        <color indexed="8"/>
        <rFont val="Arial"/>
        <family val="2"/>
      </rPr>
      <t xml:space="preserve"> geringfügig entlohnten Beschäftigung - mit einer nicht geringfügigen versicherungspflichtigen Beschäftigung zusammenzurechnen sind. Vgl. Richtlinien für die versicherungsrechtliche Beurteilung von geringfügigen Beschäftigungen (Geringfügigkeits-Richtlinien) vom 20. Dezember 2012.
</t>
    </r>
  </si>
  <si>
    <r>
      <t xml:space="preserve">Auch die </t>
    </r>
    <r>
      <rPr>
        <b/>
        <sz val="9"/>
        <color indexed="8"/>
        <rFont val="Arial"/>
        <family val="2"/>
      </rPr>
      <t xml:space="preserve">Minijob-Zentrale der Deutschen Rentenversicherung Knappschaft-Bahn-See </t>
    </r>
    <r>
      <rPr>
        <sz val="9"/>
        <color indexed="8"/>
        <rFont val="Arial"/>
        <family val="2"/>
      </rPr>
      <t>veröffentlicht Daten über geringfügig entlohnte Beschäftigte im Rahmen eines vierteljährlichen Geschäftsberichts. Diese Daten stellen keine amtliche Statistik dar und sind nicht geeignet, statistische Aussagen über die Entwicklung der Arbeitsmarkt- und Beschäftigungssituation in Deutschland zu treffen.</t>
    </r>
    <r>
      <rPr>
        <sz val="9"/>
        <rFont val="Arial"/>
        <family val="2"/>
      </rPr>
      <t xml:space="preserve"> Ebenso wenig</t>
    </r>
    <r>
      <rPr>
        <sz val="9"/>
        <color indexed="8"/>
        <rFont val="Arial"/>
        <family val="2"/>
      </rPr>
      <t xml:space="preserve"> sind sie eine verlässliche Grundlage für Erwerbstätigenrechnungen oder Volkswirtschaftliche Gesamtrechnungen (VGR). Sie liefern vielmehr Informationen über die Geschäftsprozesse der Minijob-Zentrale; es handelt sich somit um Geschäftsdaten. Daher sind die Daten auch nicht mit den statistischen Daten der BA, welche die amtliche Statistik über geringfügig entlohnte Beschäftigte führt, vergleichbar.</t>
    </r>
  </si>
  <si>
    <r>
      <t xml:space="preserve">Zu den </t>
    </r>
    <r>
      <rPr>
        <b/>
        <sz val="9"/>
        <color indexed="8"/>
        <rFont val="Arial"/>
        <family val="2"/>
      </rPr>
      <t xml:space="preserve">geringfügigen Beschäftigungsverhältnissen </t>
    </r>
    <r>
      <rPr>
        <sz val="9"/>
        <color indexed="8"/>
        <rFont val="Arial"/>
        <family val="2"/>
      </rPr>
      <t>zählen Arbeitsverhältnisse mit einem niedrigen Lohn (</t>
    </r>
    <r>
      <rPr>
        <b/>
        <sz val="9"/>
        <color indexed="8"/>
        <rFont val="Arial"/>
        <family val="2"/>
      </rPr>
      <t>geringfügig entlohnte Beschäftigung</t>
    </r>
    <r>
      <rPr>
        <sz val="9"/>
        <color indexed="8"/>
        <rFont val="Arial"/>
        <family val="2"/>
      </rPr>
      <t>) oder mit einer kurzen Dauer (</t>
    </r>
    <r>
      <rPr>
        <b/>
        <sz val="9"/>
        <color indexed="8"/>
        <rFont val="Arial"/>
        <family val="2"/>
      </rPr>
      <t>kurzfristige Beschäftigung</t>
    </r>
    <r>
      <rPr>
        <sz val="9"/>
        <color indexed="8"/>
        <rFont val="Arial"/>
        <family val="2"/>
      </rPr>
      <t>). Beide werden auch als "</t>
    </r>
    <r>
      <rPr>
        <b/>
        <sz val="9"/>
        <color indexed="8"/>
        <rFont val="Arial"/>
        <family val="2"/>
      </rPr>
      <t>Minijob</t>
    </r>
    <r>
      <rPr>
        <sz val="9"/>
        <color indexed="8"/>
        <rFont val="Arial"/>
        <family val="2"/>
      </rPr>
      <t xml:space="preserve">" bezeichnet.
Eine </t>
    </r>
    <r>
      <rPr>
        <b/>
        <sz val="9"/>
        <color indexed="8"/>
        <rFont val="Arial"/>
        <family val="2"/>
      </rPr>
      <t>geringfügig entlohnte Beschäftigung</t>
    </r>
    <r>
      <rPr>
        <sz val="9"/>
        <color indexed="8"/>
        <rFont val="Arial"/>
        <family val="2"/>
      </rPr>
      <t xml:space="preserve"> nach § 8 Abs. 1 Nr. 1 SGB IV liegt vor, wenn das Arbeitsentgelt aus dieser Beschäftigung (§ 14 SGB IV) regelmäßig im Monat die Geringfügigkeitsgrenze nicht überschreitet. Die Geringfügigkeitsgrenze beträgt bis einschließlich zum 31.12.2012 400 Euro und ab dem 01.01.2013 450 Euro. Regelmäßig bedeutet, dass, wenn die Grenze von 450 Euro nur gelegentlich und nicht vorhersehbar überschritten wird, trotzdem eine geringfügig entlohnte Beschäftigung vorliegt.
</t>
    </r>
    <r>
      <rPr>
        <sz val="9"/>
        <rFont val="Arial"/>
        <family val="2"/>
      </rPr>
      <t xml:space="preserve">Eine Berichterstattung der </t>
    </r>
    <r>
      <rPr>
        <b/>
        <sz val="9"/>
        <rFont val="Arial"/>
        <family val="2"/>
      </rPr>
      <t>ausschließlich geringfügig entlohnten Beschäftigten</t>
    </r>
    <r>
      <rPr>
        <sz val="9"/>
        <rFont val="Arial"/>
        <family val="2"/>
      </rPr>
      <t xml:space="preserve"> erfolgt seit dem Stichtag 30.6.1999,  </t>
    </r>
    <r>
      <rPr>
        <b/>
        <sz val="9"/>
        <rFont val="Arial"/>
        <family val="2"/>
      </rPr>
      <t xml:space="preserve">geringfügig entlohnte Beschäftigte im Nebenjob </t>
    </r>
    <r>
      <rPr>
        <sz val="9"/>
        <rFont val="Arial"/>
        <family val="2"/>
      </rPr>
      <t>können ab dem Stichtag 30.6.2003 ausgewertet werden.</t>
    </r>
    <r>
      <rPr>
        <sz val="9"/>
        <color indexed="8"/>
        <rFont val="Arial"/>
        <family val="2"/>
      </rPr>
      <t xml:space="preserve">
</t>
    </r>
  </si>
  <si>
    <r>
      <rPr>
        <b/>
        <sz val="9"/>
        <color indexed="8"/>
        <rFont val="Arial"/>
        <family val="2"/>
      </rPr>
      <t>Midijobs</t>
    </r>
    <r>
      <rPr>
        <sz val="9"/>
        <color indexed="8"/>
        <rFont val="Arial"/>
        <family val="2"/>
      </rPr>
      <t xml:space="preserve"> sind sozialversicherungspflichtige Beschäftigungsverhältnisse, deren regelmäßiges monatliches Arbeitsentgelt zwischen</t>
    </r>
    <r>
      <rPr>
        <sz val="9"/>
        <rFont val="Arial"/>
        <family val="2"/>
      </rPr>
      <t xml:space="preserve"> 450 und 850 Euro liegt (bis 31.12.2012: zwischen 400 und 800 Euro) und fü</t>
    </r>
    <r>
      <rPr>
        <sz val="9"/>
        <color indexed="8"/>
        <rFont val="Arial"/>
        <family val="2"/>
      </rPr>
      <t>r die der Arbeitnehmer (ohne Auszubildende) auf die Anwendung der Gleitzonenregelung nicht verzichtet hat.  
Die Betriebe machen jährlich Angaben darüber, ob das Arbeitsentgelt  während des Meldezeitraums in der Gleitzone lag, und zwar in allen Entgeltabrechnungszeiträumen  (</t>
    </r>
    <r>
      <rPr>
        <b/>
        <sz val="9"/>
        <color indexed="8"/>
        <rFont val="Arial"/>
        <family val="2"/>
      </rPr>
      <t>echte  Gleitzonenfälle</t>
    </r>
    <r>
      <rPr>
        <sz val="9"/>
        <color indexed="8"/>
        <rFont val="Arial"/>
        <family val="2"/>
      </rPr>
      <t>) oder ob sowohl  Entgeltabrechnungszeiträume  in der Gleitzone als auch darunter oder darüber  vorlagen (</t>
    </r>
    <r>
      <rPr>
        <b/>
        <sz val="9"/>
        <color indexed="8"/>
        <rFont val="Arial"/>
        <family val="2"/>
      </rPr>
      <t>Mischfäll</t>
    </r>
    <r>
      <rPr>
        <b/>
        <sz val="9"/>
        <rFont val="Arial"/>
        <family val="2"/>
      </rPr>
      <t>e</t>
    </r>
    <r>
      <rPr>
        <sz val="9"/>
        <rFont val="Arial"/>
        <family val="2"/>
      </rPr>
      <t xml:space="preserve">), oder </t>
    </r>
    <r>
      <rPr>
        <sz val="9"/>
        <color indexed="8"/>
        <rFont val="Arial"/>
        <family val="2"/>
      </rPr>
      <t>ob das Arbeitsentgelt nicht innerhalb der Gleitzon</t>
    </r>
    <r>
      <rPr>
        <sz val="9"/>
        <rFont val="Arial"/>
        <family val="2"/>
      </rPr>
      <t xml:space="preserve">e lag </t>
    </r>
    <r>
      <rPr>
        <sz val="9"/>
        <color indexed="8"/>
        <rFont val="Arial"/>
        <family val="2"/>
      </rPr>
      <t xml:space="preserve">(keine Gleitzonenfälle) bzw. ob auf die Anwendung der Gleitzonenregelung in der gesetzlichen Rentenversicherung verzichtet wurde.
Auswertungen zu den Midijobs können nicht quartalsweise, </t>
    </r>
    <r>
      <rPr>
        <sz val="9"/>
        <rFont val="Arial"/>
        <family val="2"/>
      </rPr>
      <t xml:space="preserve">sondern nur zum Stichtag 31.12. vorgenommen </t>
    </r>
    <r>
      <rPr>
        <sz val="9"/>
        <color indexed="8"/>
        <rFont val="Arial"/>
        <family val="2"/>
      </rPr>
      <t>werden. Nur für diesen Stichtag liegen weitgehend vollzählige Angaben über Beschäftigunge</t>
    </r>
    <r>
      <rPr>
        <sz val="9"/>
        <rFont val="Arial"/>
        <family val="2"/>
      </rPr>
      <t>n in der Gleitzone</t>
    </r>
    <r>
      <rPr>
        <sz val="9"/>
        <color indexed="8"/>
        <rFont val="Arial"/>
        <family val="2"/>
      </rPr>
      <t xml:space="preserve"> vor. Auswertungen zu den Midijobs liegen ab dem Stichtag 31.12.2003 vor.
</t>
    </r>
  </si>
  <si>
    <r>
      <rPr>
        <b/>
        <sz val="9"/>
        <color indexed="8"/>
        <rFont val="Arial"/>
        <family val="2"/>
      </rPr>
      <t>Sozialversicherungspflichtig Beschäftigte</t>
    </r>
    <r>
      <rPr>
        <sz val="9"/>
        <color indexed="8"/>
        <rFont val="Arial"/>
        <family val="2"/>
      </rPr>
      <t xml:space="preserve"> umfassen alle Arbeitnehmer, die kranken-, renten-, pflegeversicherungspflichtig und/oder beitragspflichtig nach dem Recht der Arbeitsförderung sind oder für die Beitragsanteile zur gesetzlichen  Rentenversicherung oder nach dem Recht der Arbeitsförderung zu zahlen sind. Dazu gehören insbesondere auch Auszubildende, Altersteilzeitbeschäftigte, Praktikanten, Werkstudenten und Personen, die aus einem sozialversicherungspflichtigen Beschäftigungsverhältnis zur Ableistung  von gesetzlichen Dienstpflichten (z.</t>
    </r>
    <r>
      <rPr>
        <sz val="9"/>
        <color indexed="10"/>
        <rFont val="Arial"/>
        <family val="2"/>
      </rPr>
      <t xml:space="preserve"> </t>
    </r>
    <r>
      <rPr>
        <sz val="9"/>
        <color indexed="8"/>
        <rFont val="Arial"/>
        <family val="2"/>
      </rPr>
      <t xml:space="preserve">B.  Wehrübung) einberufen werden.  Nicht  zu den sozialversicherungspflichtig Beschäftigten zählen dagegen  Beamte, Selbstständige, mithelfende Familienangehörige, Berufs- und Zeitsoldaten, sowie Wehr- und Zivildienstleistende (siehe  o. g. Ausnahme). </t>
    </r>
  </si>
  <si>
    <r>
      <rPr>
        <b/>
        <sz val="9"/>
        <color indexed="8"/>
        <rFont val="Arial"/>
        <family val="2"/>
      </rPr>
      <t>Grundlage der Statistik</t>
    </r>
    <r>
      <rPr>
        <sz val="9"/>
        <color indexed="8"/>
        <rFont val="Arial"/>
        <family val="2"/>
      </rPr>
      <t xml:space="preserve"> bildet das Meldeverfahren zur Sozialversicherung, in das alle Arbeitnehmer (einschließlich der zu ihrer Berufsausbildung Beschäftigten) einbezogen sind, die der Kranken- oder Rentenversicherungspflicht oder Versicherungspflicht nach dem SGB III unterliegen.  Auf Basis der Meldungen zur Sozialversicherung </t>
    </r>
    <r>
      <rPr>
        <sz val="9"/>
        <rFont val="Arial"/>
        <family val="2"/>
      </rPr>
      <t xml:space="preserve">durch die Betriebe </t>
    </r>
    <r>
      <rPr>
        <sz val="9"/>
        <color indexed="8"/>
        <rFont val="Arial"/>
        <family val="2"/>
      </rPr>
      <t>wird vierteljährlich (stichtagsbezogen) mit 6 Monaten Wartezeit der Bestand an sozialversicherungspflichtig und geringfügig Beschäftigten ermittelt.</t>
    </r>
  </si>
  <si>
    <t>Methodische Hinweise - Sozialversicherungspflichtig und geringfügig Beschäftigte</t>
  </si>
  <si>
    <t>http://statistik.arbeitsagentur.de/Statischer-Content/Grundlagen/Qualitaetsberichte/Generische-Publikationen/Qualitaetsbericht-Statistik-Beschaeftigung.pdf</t>
  </si>
  <si>
    <t>Methodische Hinweise - Pendler</t>
  </si>
  <si>
    <t>Inhaltsverzeichnis</t>
  </si>
  <si>
    <t>Karte_ALO_Polen</t>
  </si>
  <si>
    <t>Karte_ALO_Tschechen</t>
  </si>
  <si>
    <t>Pendler</t>
  </si>
  <si>
    <t>Karte_Pendler_Polen</t>
  </si>
  <si>
    <t>Karte_Pendler_Tschechen</t>
  </si>
  <si>
    <t>Karte_SvB_Polen</t>
  </si>
  <si>
    <t>Karte_SvB_Tschechen</t>
  </si>
  <si>
    <t>Hinweise Alo Asu</t>
  </si>
  <si>
    <t>Meth_Hinw_Anforderungsniveau</t>
  </si>
  <si>
    <t>Hinweise Berufe</t>
  </si>
  <si>
    <t>Hinweise SVB GB</t>
  </si>
  <si>
    <t>Hinweise_Pendler</t>
  </si>
  <si>
    <t>Info</t>
  </si>
  <si>
    <t>Ausgewählte Regionen</t>
  </si>
  <si>
    <t>BA Gebiet AO fiktiv</t>
  </si>
  <si>
    <t>Staatsangehörigkeit</t>
  </si>
  <si>
    <t>Gesamt</t>
  </si>
  <si>
    <t>700 RD Bayern</t>
  </si>
  <si>
    <t>968 RD Sachsen</t>
  </si>
  <si>
    <t>071 AA Annaberg-Buchholz</t>
  </si>
  <si>
    <t>072 AA Bautzen</t>
  </si>
  <si>
    <t>077 AA Pirna</t>
  </si>
  <si>
    <t>078 AA Plauen</t>
  </si>
  <si>
    <t>080 AA Freiberg</t>
  </si>
  <si>
    <t>209455_Berufssektoren_PuD</t>
  </si>
  <si>
    <t>209455_Anforderungsniveau_PuD</t>
  </si>
  <si>
    <t>Keine Angabe</t>
  </si>
  <si>
    <t>bis</t>
  </si>
  <si>
    <t>größer</t>
  </si>
  <si>
    <t>{Aktueller Gebietsstandsmonat} Und (Automatismus_Monatsfilter_AM Oder Automatismus_Monatsfilter_VJM)</t>
  </si>
  <si>
    <t>BA Gebiet AO fiktiv has Derived Elements {Sort1, 12 Brandenburg, Sort2, Restmenge} where (BA Gebiet AO fiktiv = 078 AA Plauen, 080 AA Freiberg, 700 RD Bayern, 077 AA Pirna, 072 AA Bautzen, 071 AA Annaberg-Buchholz, Gesamt, 968 RD Sachsen) und (Staatsangehörigkeit = 164 Tschechische Republik, 152 Polen, Gesamt) und (Berufssegment_Tätigkeit = ZZ Keine Angabe, S2 Personenbezogene Dienstleistungsberufe, S3 Kaufmännische und unternehmensbezogene Dienstleistungsberufe, S4 IT- und naturwissenschaftliche Dienstleistungsberufe, S5 Sonstige wirtschaftliche Dienstleistungsberufe, S1 Produktionsberufe, Gesamt) und (Berichtsmonat = Juni 2015) und (Beschäftigungsart = Sv-pflichtig Beschäftigte)</t>
  </si>
  <si>
    <r>
      <t>Ohne Angabe</t>
    </r>
    <r>
      <rPr>
        <vertAlign val="superscript"/>
        <sz val="8"/>
        <rFont val="Arial"/>
        <family val="2"/>
      </rPr>
      <t>1)</t>
    </r>
  </si>
  <si>
    <t>Klassifikation der Berufe 2010</t>
  </si>
  <si>
    <t>Berufssektoren und Berufssegmente nach den Berufshauptgruppen der Klassifikation der Berufe 2010 (KldB 2010)</t>
  </si>
  <si>
    <t>Berufssektor (Anzahl = 5)</t>
  </si>
  <si>
    <t>Berufssegment (Anzahl = 14)</t>
  </si>
  <si>
    <t>Berufshauptgruppe der KldB 2010 (Anzahl = 37)</t>
  </si>
  <si>
    <t>S1</t>
  </si>
  <si>
    <t xml:space="preserve">Produktionsberufe </t>
  </si>
  <si>
    <t>S11</t>
  </si>
  <si>
    <t>Land-, Forst- und Gartenbauberufe</t>
  </si>
  <si>
    <t>11</t>
  </si>
  <si>
    <t>Land-, Tier- und Forstwirtschaftsberufe</t>
  </si>
  <si>
    <t>12</t>
  </si>
  <si>
    <t>Gartenbauberufe und Floristik</t>
  </si>
  <si>
    <t>S12</t>
  </si>
  <si>
    <t>Fertigungsberufe</t>
  </si>
  <si>
    <t>21</t>
  </si>
  <si>
    <t>Rohstoffgewinnung und -aufbereitung, Glas- und Keramikherstellung und -verarbeitung</t>
  </si>
  <si>
    <t>22</t>
  </si>
  <si>
    <t>Kunststoffherstellung und -verarbeitung, Holzbe- und -verarbeitung</t>
  </si>
  <si>
    <t>23</t>
  </si>
  <si>
    <t>Papier- und Druckberufe, technische Mediengestaltung</t>
  </si>
  <si>
    <t>24</t>
  </si>
  <si>
    <t>Metallerzeugung und -bearbeitung, Metallbauberufe</t>
  </si>
  <si>
    <t>28</t>
  </si>
  <si>
    <t>Textil- und Lederberufe</t>
  </si>
  <si>
    <t>93</t>
  </si>
  <si>
    <t>Produktdesign und kunsthandwerkliche Berufe, bildende Kunst, Musikinstrumentenbau</t>
  </si>
  <si>
    <t>S13</t>
  </si>
  <si>
    <t>Fertigungstechnische Berufe</t>
  </si>
  <si>
    <t>25</t>
  </si>
  <si>
    <t>Maschinen- und Fahrzeugtechnikberufe</t>
  </si>
  <si>
    <t>26</t>
  </si>
  <si>
    <t>Mechatronik-, Energie- und Elektroberufe</t>
  </si>
  <si>
    <t>27</t>
  </si>
  <si>
    <t>Technische Forschungs-, Entwicklungs-, Konstruktions- u. Produktionssteuerungsberufe</t>
  </si>
  <si>
    <t>S14</t>
  </si>
  <si>
    <t>Bau- und Ausbauberufe</t>
  </si>
  <si>
    <t>31</t>
  </si>
  <si>
    <t>Bauplanungs-, Architektur- und Vermessungsberufe</t>
  </si>
  <si>
    <t>32</t>
  </si>
  <si>
    <t>Hoch- und Tiefbauberufe</t>
  </si>
  <si>
    <t>33</t>
  </si>
  <si>
    <t>(Innen-)Ausbauberufe</t>
  </si>
  <si>
    <t>34</t>
  </si>
  <si>
    <t>Gebäude- und versorgungstechnische Berufe</t>
  </si>
  <si>
    <t>S2</t>
  </si>
  <si>
    <t xml:space="preserve">Personenbezogene 
Dienstleistungsberufe </t>
  </si>
  <si>
    <t>S21</t>
  </si>
  <si>
    <t>Lebensmittel- und Gastgewerbeberufe</t>
  </si>
  <si>
    <t>29</t>
  </si>
  <si>
    <t>Lebensmittelherstellung und -verarbeitung</t>
  </si>
  <si>
    <t>63</t>
  </si>
  <si>
    <t>Tourismus-, Hotel- und Gaststättenberufe</t>
  </si>
  <si>
    <t>S22</t>
  </si>
  <si>
    <t>Medizinische u. nicht-medizinische Gesundheitsberufe</t>
  </si>
  <si>
    <t>81</t>
  </si>
  <si>
    <t>Medizinische Gesundheitsberufe</t>
  </si>
  <si>
    <t>82</t>
  </si>
  <si>
    <t>Nichtmedizinische Gesundheits-, Körperpflege- und Wellnessberufe, Medizintechnik</t>
  </si>
  <si>
    <t>S23</t>
  </si>
  <si>
    <t>Soziale und kulturelle Dienstleistungsberufe *</t>
  </si>
  <si>
    <t>83</t>
  </si>
  <si>
    <t>Erziehung, soziale und hauswirtschaftliche Berufe, Theologie</t>
  </si>
  <si>
    <t>84</t>
  </si>
  <si>
    <t>Lehrende und ausbildende Berufe</t>
  </si>
  <si>
    <t>91</t>
  </si>
  <si>
    <t>Sprach-, literatur-, geistes-, gesellschafts- und wirtschaftswissenschaftliche Berufe</t>
  </si>
  <si>
    <t>94</t>
  </si>
  <si>
    <t>Darstellende und unterhaltende Berufe</t>
  </si>
  <si>
    <t>S3</t>
  </si>
  <si>
    <t>Kaufmännische und unternehmensbezogene Dienstleistungsberufe</t>
  </si>
  <si>
    <t>S31</t>
  </si>
  <si>
    <t>Handelsberufe</t>
  </si>
  <si>
    <t>61</t>
  </si>
  <si>
    <t>Einkaufs-, Vertriebs- und Handelsberufe</t>
  </si>
  <si>
    <t>62</t>
  </si>
  <si>
    <t>Verkaufsberufe</t>
  </si>
  <si>
    <t>S32</t>
  </si>
  <si>
    <t>Berufe in Unternehmensführung und -organisation</t>
  </si>
  <si>
    <t>71</t>
  </si>
  <si>
    <t>S33</t>
  </si>
  <si>
    <t>Unternehmensbezogene Dienstleistungsberufe</t>
  </si>
  <si>
    <t>72</t>
  </si>
  <si>
    <t>Berufe in Finanzdienstleistungen, Rechnungswesen und Steuerberatung</t>
  </si>
  <si>
    <t>73</t>
  </si>
  <si>
    <t>Berufe in Recht und Verwaltung</t>
  </si>
  <si>
    <t>92</t>
  </si>
  <si>
    <t>Werbung, Marketing, kaufmännische und redaktionelle Medienberufe</t>
  </si>
  <si>
    <t>S4</t>
  </si>
  <si>
    <t>IT- und naturwissenschaftliche Dienstleistungsberufe</t>
  </si>
  <si>
    <t>S41</t>
  </si>
  <si>
    <t>41</t>
  </si>
  <si>
    <t>Mathematik-, Biologie-, Chemie- und Physikberufe</t>
  </si>
  <si>
    <t>42</t>
  </si>
  <si>
    <t>Geologie-, Geografie- und Umweltschutzberufe</t>
  </si>
  <si>
    <t>43</t>
  </si>
  <si>
    <t>Informatik-, Informations- und Kommunikationstechnologieberufe</t>
  </si>
  <si>
    <t>S5</t>
  </si>
  <si>
    <t>Sonstige wirtschaftliche Dienstleistungsberufe</t>
  </si>
  <si>
    <t>S51</t>
  </si>
  <si>
    <t>Sicherheitsberufe</t>
  </si>
  <si>
    <t>53</t>
  </si>
  <si>
    <t>Schutz-, Sicherheits- und Überwachungsberufe</t>
  </si>
  <si>
    <t>01</t>
  </si>
  <si>
    <t>Angehörige der regulären Streitkräfte</t>
  </si>
  <si>
    <t>S52</t>
  </si>
  <si>
    <t>Verkehrs- und Logistikberufe</t>
  </si>
  <si>
    <t>51</t>
  </si>
  <si>
    <t>Verkehrs- und Logistikberufe (außer Fahrzeugführung)</t>
  </si>
  <si>
    <t>52</t>
  </si>
  <si>
    <t>Führer/innen von Fahrzeug- und Transportgeräten</t>
  </si>
  <si>
    <t>S53</t>
  </si>
  <si>
    <t>Reinigungsberufe</t>
  </si>
  <si>
    <t>Erstellungsdatum: 23.04.2015, DK Statistik</t>
  </si>
  <si>
    <t>* bis Mai 2015 "Geisteswissenschaftler und Künstler"</t>
  </si>
  <si>
    <t>Anteil sozialversicherungspflichtig Beschäftigter mit tschechischer Staatsangehörigkeit an allen sozialversicherungspflichtig Beschäftigten in %</t>
  </si>
  <si>
    <t>Anteil sozialversicherungspflichtig Beschäftigter mit polnischer Staatsangehörigkeit an allen sozialversicherungspflichtig Beschäftigten in %</t>
  </si>
  <si>
    <t>darunter mit der Staatsangehörigkeit</t>
  </si>
  <si>
    <t>Anteil Einpendler mit tschechischer Staatsangehörigkeit an allen Einpendlern in %</t>
  </si>
  <si>
    <t>Anteil Einpendler mit polnischer Staatsangehörigkeit an allen Einpendlern in %</t>
  </si>
  <si>
    <t>Sozialversicherungspflichtig Beschäftigte (SvB) am Arbeitsort (AO) und Einpendler nach Staatsangehörigkeit</t>
  </si>
  <si>
    <t>Anteil an arbeitslosen Tschechen an allen Arbeitslosen in %</t>
  </si>
  <si>
    <t>Anteil an arbeitslosen Polen an allen Arbeitslosen in %</t>
  </si>
  <si>
    <t xml:space="preserve">Methodische Hinweise - Das Anforderungsniveau nach dem Zielberuf der auszuübenden Tätigkeit
</t>
  </si>
  <si>
    <t>Bestand an Arbeitslosen und Sozialversicherungspflichtig Beschäftigte (SvB) nach ausgewählten Merkmalen</t>
  </si>
  <si>
    <t>Bestand an Arbeitslosen und Sozialversicherungspflichtig Beschäftigte (SvB) mit polnischer und tschechischer Staatsangehörigkeit nach ausgewählten Merkmalen</t>
  </si>
  <si>
    <t>Ausgewählte Berichtsmonate</t>
  </si>
  <si>
    <t>Anforderungsniveau has Derived Elements {Sort1, Keine Angabe, Restmenge} where (Anforderungsniveau = 2 Fachkraft, 3 Spezialist, 4 Experte, 1 Helfer, Gesamt) und BA Gebiet AO fiktiv has Derived Elements {Sort1, 12 Brandenburg, Sort2, Restmenge} where (BA Gebiet AO fiktiv = 078 AA Plauen, 080 AA Freiberg, 700 RD Bayern, 077 AA Pirna, 072 AA Bautzen, 071 AA Annaberg-Buchholz, Gesamt, 968 RD Sachsen) und (Staatsangehörigkeit = 164 Tschechische Republik, 152 Polen, Gesamt) und (Berichtsmonat = Dezember 2015) und (Beschäftigungsart = Sv-pflichtig Beschäftigte)</t>
  </si>
  <si>
    <t>Tschechien</t>
  </si>
  <si>
    <t>Übergreifend</t>
  </si>
  <si>
    <t>BST</t>
  </si>
  <si>
    <t>AST</t>
  </si>
  <si>
    <t>Sozialversicherungspflichtig Beschäftigte (SvB) am Arbeitsort und Einpendler nach Herkunftsregion</t>
  </si>
  <si>
    <t>Region
(Arbeitsort)</t>
  </si>
  <si>
    <t>SvB insgesamt</t>
  </si>
  <si>
    <t>darunter Einpendler aus / mit Wohnort in</t>
  </si>
  <si>
    <t>Ausgabe</t>
  </si>
  <si>
    <t>ALO:</t>
  </si>
  <si>
    <t>BST:</t>
  </si>
  <si>
    <t>Veränderung zum Vorjahresmonat</t>
  </si>
  <si>
    <t>Abw. abs. VJM</t>
  </si>
  <si>
    <t>Anteil
(Sp.4 an Sp.1)
 in %</t>
  </si>
  <si>
    <t>Anteil
(Sp.19 an Sp.12)
 in %</t>
  </si>
  <si>
    <t>dav. nach Berufssektoren (KldB 2010)</t>
  </si>
  <si>
    <t>dav. nach Anforderungsniveau (KldB 2010)</t>
  </si>
  <si>
    <t>Anteil Einpendler aus Polen an allen Einpendlern in %</t>
  </si>
  <si>
    <t>Anteil Einpendler aus Tschechien an allen Einpendlern in %</t>
  </si>
  <si>
    <t>Ausgewählte Stichtage</t>
  </si>
  <si>
    <t>BM_ALO:</t>
  </si>
  <si>
    <t>http://statistik.arbeitsagentur.de/Statischer-Content/Grundlagen/Glossare/Generische-Publikationen/AST-Glossar-Gesamtglossar.pdf</t>
  </si>
  <si>
    <t>http://statistik.arbeitsagentur.de/Statischer-Content/Grundlagen/Methodenberichte/Arbeitsmarktstatistik/Generische-Publikationen/Methodenbericht-Integrierte-Arbeitslosenstatistik.pdf</t>
  </si>
  <si>
    <t xml:space="preserve">http://statistik.arbeitsagentur.de/cae/servlet/contentblob/4318/publicationFile/854/Qualitaetsbericht-Statistik-Arbeitslose-Arbeitsuchende.pdf </t>
  </si>
  <si>
    <t>Übersicht_Berufssektoren</t>
  </si>
  <si>
    <t>ALO_SvB</t>
  </si>
  <si>
    <t>Bestand an Arbeitslosen und sozialversicherungspflichtig Beschäftigte am Arbeitsort nach Berufssektoren, Anforderungsniveau und Staatsangehörigkeit</t>
  </si>
  <si>
    <t>Bestand an Arbeitslosen nach Berufssektoren, Anforderungsniveau des Zielberufes und Staatsangehörigkeit sowie sozialversicherungspflichtig Beschäftigte am Arbeitsort nach Berufssektoren, Anforderungsniveau der Tätigkeit und Staatsangehörigkeit</t>
  </si>
  <si>
    <t>1)   Der Anteil der Fälle ohne Angabe ist bei der Interpretation - insbesondere bei Vergleichen zwischen Regionen - zu berücksichtigen. Je höher dieser Anteil, desto stärker können die übrigen Merkmalsausprägungen unterzeichnet sein. Da die Unterzeichnung nicht gleichmäßig verteilt sein muss, kann es zu Verzerrungen kommen.</t>
  </si>
  <si>
    <t>Stand: Februar 2013</t>
  </si>
  <si>
    <t>Methodische Hinweise - Schätzungen in der Statistik der Arbeitslosen und Arbeitsuchenden</t>
  </si>
  <si>
    <r>
      <rPr>
        <b/>
        <sz val="9"/>
        <rFont val="Arial"/>
        <family val="2"/>
      </rPr>
      <t>Schätzungen in der Arbeitslosenstatistik</t>
    </r>
    <r>
      <rPr>
        <sz val="9"/>
        <rFont val="Arial"/>
        <family val="2"/>
      </rPr>
      <t xml:space="preserve">
Bei teilweisen oder vollständigen Lieferausfällen sowie unplausiblen Datenlieferungen eines Trägers werden für die betroffenen Regionen Schätzwerte für Arbeitslose bzw. Arbeitsuchende ermittelt und in die Berichterstattung einbezogen.</t>
    </r>
  </si>
  <si>
    <r>
      <rPr>
        <b/>
        <sz val="9"/>
        <rFont val="Arial"/>
        <family val="2"/>
      </rPr>
      <t>Geschätzte Größen und Untergliederungen</t>
    </r>
    <r>
      <rPr>
        <sz val="9"/>
        <rFont val="Arial"/>
        <family val="2"/>
      </rPr>
      <t xml:space="preserve">
Schätzwerte werden für Bestand bzw. Bewegungen (Zu- und Abgang) Arbeitsloser bzw. Arbeitsuchender auf Basis eines Fortschreibungsmodells ermittelt. Das Fortschreibungsmodell basiert auf der Annahme, dass sich die Arbeitslosigkeit in Gebieten mit vergleichbarer Arbeitsmarktstruktur in ähnlicher Weise entwickelt. Fehlen für einzelne Jobcenter aktuelle Arbeitslosenzahlen, lässt sich die Entwicklung im Vergleich zum Vormonat anhand der Entwicklung in vergleichbaren Regionen abschätzen. Eine Bestandsschätzung in einem Monat führt zu einer Schätzung der Bewegungsdaten in diesem und im darauf folgenden Monat, da die gemeldeten Bewegungsdaten nicht mit der Bestandsschätzung des Vormonats vereinbar sind.
Zur Ermittlung von Strukturen der Arbeitslosen werden die Schätzwerte eines Trägers (Zugang, Bestand und Abgang) nach den relativen Häufigkeiten dieser Strukturen im Vormonat auf die jeweiligen Merkmalskombinationen verteilt. Folgende Untergliederungen werden dabei berücksichtigt: 
-   Politisch-administrative Gliederung (bis zur Gemeinde) 
-   Administrative Gliederung der Bundesagentur für Arbeit (bis zur Geschäftsstelle)
-   Administrative Gliederung im Rahmen des SGB II (Jobcenter)
-   Rechtskreis
-   Alter (in 5-Jahresklassen)
-   Geschlecht
-   Staatsangehörigkeit (Deutsche/Ausländer) 
-   Schwerbehindert  (ja/nein) 
-   Langzeitarbeitslos (ja/nein) 
Bei tieferen Unterstrukturen (z. B. einzelne Staatsangehörigkeiten oder einzelne Kategorien bei der Dauer der Arbeitslosigkeit) werden die Schätzwerte der Kategorie „keine Angabe“ zugeordnet.</t>
    </r>
  </si>
  <si>
    <r>
      <rPr>
        <b/>
        <sz val="9"/>
        <rFont val="Arial"/>
        <family val="2"/>
      </rPr>
      <t>Auswirkung von Schätzungen auf die Berichterstattung</t>
    </r>
    <r>
      <rPr>
        <sz val="9"/>
        <rFont val="Arial"/>
        <family val="2"/>
      </rPr>
      <t xml:space="preserve">
Im Falle von Schätzungen können für die vom Lieferausfall betroffenen, aber nicht geschätzten Merkmale im jeweiligen Berichtsmonat grundsätzlich keine Nachweise für tiefere regionale Strukturen (AA/Jobcenter/Kreise/Gemeinden) erfolgen. Für diese Regionen ist auch die Berichterstattung von Jahressummen/-durchschnitten sowie der Vergleich mit anderen Berichtszeiträumen eingeschränkt.
In übergeordneten Regionen (Deutschland, West-/Ostdeutschland, Bundesländer, Bezirke der Regionaldirektionen) werden Ergebnisse auch für die vom Lieferausfall betroffenen, aber nicht geschätzten Merkmale ausgewiesen. Da die nicht geschätzten Merkmalsausprägungen der Kategorie „keine Angabe“ zugeordnet werden, sind diese in den betroffenen Berichtsmonaten unterzeichnet. Daher wird von Vergleichen mit anderen Zeiträumen abgesehen.</t>
    </r>
  </si>
  <si>
    <r>
      <rPr>
        <b/>
        <sz val="9"/>
        <rFont val="Arial"/>
        <family val="2"/>
      </rPr>
      <t>Weiterführende Informationen</t>
    </r>
    <r>
      <rPr>
        <sz val="9"/>
        <rFont val="Arial"/>
        <family val="2"/>
      </rPr>
      <t xml:space="preserve">
Weitere Informationen zu Schätzungen in der Arbeitslosenstatistik können dem Methodenbericht „Integrierte Arbeitslosen-Statistik“, Seiten 16-17, abrufbar unter</t>
    </r>
  </si>
  <si>
    <t>http://statistik.arbeitsagentur.de/Navigation/Statistik/Grundlagen/Methodenberichte/Arbeitsmarktstatistik/Methodenberichte-Arbeitsmarkt-Nav.html</t>
  </si>
  <si>
    <t>sowie den Produkten „Übersicht für zugelassene kommunale Träger (Meldungen)“ und „Übersicht für zugelassene kommunale Träger (Indikatoren der Plausibilitätsprüfung)“, abrufbar unter</t>
  </si>
  <si>
    <t xml:space="preserve">http://statistik.arbeitsagentur.de/Navigation/Statistik/Statistik-nach-Themen/Arbeitslose-und-gemeldetes-Stellenangebot/Arbeitslose/Arbeitslose-Nav.html </t>
  </si>
  <si>
    <t>entnommen werden.</t>
  </si>
  <si>
    <t>Regionale Besonderheiten</t>
  </si>
  <si>
    <t>Produktlinie/Reihe:</t>
  </si>
  <si>
    <t>Hinweise:</t>
  </si>
  <si>
    <t>Herausgeberin:</t>
  </si>
  <si>
    <t>Tabellen</t>
  </si>
  <si>
    <t>Stand: Oktober 2016</t>
  </si>
  <si>
    <t>https://statistik.arbeitsagentur.de/Statischer-Content/Grundlagen/Glossare/Generische-Publikationen/BST-Glossar-Gesamtglossar.pdf</t>
  </si>
  <si>
    <t>Stand: 16.01.2017</t>
  </si>
  <si>
    <t>Im Internet stehen statistische Informationen unterteilt nach folgenden Themenbereichen zur Verfügung:</t>
  </si>
  <si>
    <t>Glossare sind zu folgenden Fachstatistiken veröffentlicht:</t>
  </si>
  <si>
    <r>
      <rPr>
        <sz val="10"/>
        <rFont val="Arial"/>
        <family val="2"/>
      </rPr>
      <t>Die</t>
    </r>
    <r>
      <rPr>
        <sz val="10"/>
        <color indexed="12"/>
        <rFont val="Arial"/>
        <family val="2"/>
      </rPr>
      <t xml:space="preserve"> </t>
    </r>
    <r>
      <rPr>
        <u/>
        <sz val="10"/>
        <color indexed="12"/>
        <rFont val="Arial"/>
        <family val="2"/>
      </rPr>
      <t>Methodischen Hinweise der Statistik</t>
    </r>
    <r>
      <rPr>
        <sz val="10"/>
        <color indexed="12"/>
        <rFont val="Arial"/>
        <family val="2"/>
      </rPr>
      <t xml:space="preserve"> </t>
    </r>
    <r>
      <rPr>
        <sz val="10"/>
        <rFont val="Arial"/>
        <family val="2"/>
      </rPr>
      <t>bieten ergänzende Informationen.</t>
    </r>
  </si>
  <si>
    <t>Stand: 17.02.2017</t>
  </si>
  <si>
    <t>Anteil
(Sp.8 an Sp.1)
 in %</t>
  </si>
  <si>
    <t>Anteil
(Sp.15 an Sp.12)
 in %</t>
  </si>
  <si>
    <t>164 Tschechien</t>
  </si>
  <si>
    <t>Stand: Februar 2017</t>
  </si>
  <si>
    <r>
      <t xml:space="preserve">Eine </t>
    </r>
    <r>
      <rPr>
        <b/>
        <sz val="9"/>
        <color indexed="8"/>
        <rFont val="Arial"/>
        <family val="2"/>
      </rPr>
      <t>kurzfristige Beschäftigung</t>
    </r>
    <r>
      <rPr>
        <sz val="9"/>
        <color indexed="8"/>
        <rFont val="Arial"/>
        <family val="2"/>
      </rPr>
      <t xml:space="preserve"> liegt nach § 8 Abs. 1 Nr. 2 SGB IV vor, wenn die Beschäftigung für eine Zeitdauer ausgeübt wird, die im Laufe eines Kalenderjahres, oder auch kalenderjahrüberschreitend, auf nicht mehr als zwei Monate oder insgesamt 50 Arbeitstage nach ihrer Eigenart begrenzt zu sein pflegt oder im Voraus vertraglich (z. B. durch einen auf längstens ein Jahr befristeten Rahmenarbeitsvertrag) begrenzt ist (im Zeitraum vom 01.01.2015 bis 31.12.2018: drei Monate oder insgesamt 70 Arbeitstage) . </t>
    </r>
    <r>
      <rPr>
        <b/>
        <sz val="9"/>
        <color indexed="10"/>
        <rFont val="Arial"/>
        <family val="2"/>
      </rPr>
      <t xml:space="preserve">
</t>
    </r>
    <r>
      <rPr>
        <sz val="9"/>
        <rFont val="Arial"/>
        <family val="2"/>
      </rPr>
      <t>Auswertungen zu ausschließlich kurzfristig Beschäftigten sind ab Januar 2000 möglich. Kurzfristig Beschäftigte insgesamt, sowie kurzfristig Beschäftigte im Nebenjob sind ab April 2003 auswertbar.</t>
    </r>
    <r>
      <rPr>
        <sz val="9"/>
        <color indexed="8"/>
        <rFont val="Arial"/>
        <family val="2"/>
      </rPr>
      <t xml:space="preserve">
Diese weitere Unterteilung der Daten über kurzfristig Beschäftigte in ausschließlich und im Nebenjob kurzfristig Beschäftigte ist allerdings aus Geheimhaltungsgründen nicht zu empfehlen, da die Fallzahlen relativ gering sind.
</t>
    </r>
  </si>
  <si>
    <t>März 2017</t>
  </si>
  <si>
    <t>September 2017</t>
  </si>
  <si>
    <t>September 2016</t>
  </si>
  <si>
    <t>*</t>
  </si>
  <si>
    <t>September 2017 bzw. ausgewählte Stichtage</t>
  </si>
  <si>
    <t>Tabellen, Bestand an Arbeitslosen und Sozialversicherungspflichtig Beschäftigte (SvB) nach ausgewählten Merkmalen, Nürnberg, Oktober 2017</t>
  </si>
  <si>
    <t>Erstellungsdatum: 09.10.2017, Statistik-Service Südost, Auftragsnummer 209455</t>
  </si>
  <si>
    <t>Stichtag: 31.03.2017</t>
  </si>
  <si>
    <t>30.06.2015</t>
  </si>
  <si>
    <t>30.06.2016</t>
  </si>
  <si>
    <t>Stichtag: 30.06.2016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</si>
</sst>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 _€_-;\-* #,##0\ _€_-;_-* &quot;-&quot;\ _€_-;_-@_-"/>
    <numFmt numFmtId="44" formatCode="_-* #,##0.00\ &quot;€&quot;_-;\-* #,##0.00\ &quot;€&quot;_-;_-* &quot;-&quot;??\ &quot;€&quot;_-;_-@_-"/>
    <numFmt numFmtId="164" formatCode="* #,##0;* \-_ #,##0;\-"/>
    <numFmt numFmtId="165" formatCode="mmmm\ yyyy"/>
    <numFmt numFmtId="166" formatCode="@\ *."/>
    <numFmt numFmtId="167" formatCode="0.0_)"/>
    <numFmt numFmtId="168" formatCode="\ @\ *."/>
    <numFmt numFmtId="169" formatCode="\+#\ ###\ ##0;\-\ #\ ###\ ##0;\-"/>
    <numFmt numFmtId="170" formatCode="* &quot;[&quot;#0&quot;]&quot;"/>
    <numFmt numFmtId="171" formatCode="*+\ #\ ###\ ###\ ##0.0;\-\ #\ ###\ ###\ ##0.0;* &quot;&quot;\-&quot;&quot;"/>
    <numFmt numFmtId="172" formatCode="\+\ #\ ###\ ###\ ##0.0;\-\ #\ ###\ ###\ ##0.0;* &quot;&quot;\-&quot;&quot;"/>
    <numFmt numFmtId="173" formatCode="* &quot;[&quot;#0\ \ &quot;]&quot;"/>
    <numFmt numFmtId="174" formatCode="##\ ###\ ##0"/>
    <numFmt numFmtId="175" formatCode="#\ ###\ ###"/>
    <numFmt numFmtId="176" formatCode="#\ ###\ ##0.0;\-\ #\ ###\ ##0.0;\-"/>
    <numFmt numFmtId="177" formatCode="#,##0.0"/>
    <numFmt numFmtId="178" formatCode="#,##0;\(#,##0\)"/>
    <numFmt numFmtId="179" formatCode="0.0"/>
    <numFmt numFmtId="180" formatCode="* 0.0;* \-_ 0.0;\-"/>
    <numFmt numFmtId="181" formatCode="#,##0\ \ "/>
    <numFmt numFmtId="182" formatCode="&quot;Erstellungsdatum: &quot;dd/mm/yyyy&quot;, Statistik-Service Südost, Auftragsnummer 209455&quot;"/>
    <numFmt numFmtId="183" formatCode="#,###"/>
  </numFmts>
  <fonts count="66" x14ac:knownFonts="1">
    <font>
      <sz val="11"/>
      <color theme="1"/>
      <name val="Arial"/>
      <family val="2"/>
    </font>
    <font>
      <sz val="8"/>
      <name val="Arial"/>
      <family val="2"/>
    </font>
    <font>
      <sz val="6"/>
      <name val="Arial"/>
      <family val="2"/>
    </font>
    <font>
      <sz val="10"/>
      <name val="Arial"/>
      <family val="2"/>
    </font>
    <font>
      <sz val="7"/>
      <name val="Arial"/>
      <family val="2"/>
    </font>
    <font>
      <sz val="7"/>
      <color indexed="8"/>
      <name val="Arial"/>
      <family val="2"/>
    </font>
    <font>
      <b/>
      <sz val="10"/>
      <name val="Arial"/>
      <family val="2"/>
    </font>
    <font>
      <sz val="9"/>
      <name val="Arial"/>
      <family val="2"/>
    </font>
    <font>
      <b/>
      <sz val="11"/>
      <name val="Arial"/>
      <family val="2"/>
    </font>
    <font>
      <b/>
      <sz val="12"/>
      <name val="Arial"/>
      <family val="2"/>
    </font>
    <font>
      <b/>
      <sz val="9"/>
      <name val="Arial"/>
      <family val="2"/>
    </font>
    <font>
      <i/>
      <sz val="9"/>
      <name val="Arial"/>
      <family val="2"/>
    </font>
    <font>
      <u/>
      <sz val="8"/>
      <color indexed="12"/>
      <name val="Tahoma"/>
      <family val="2"/>
    </font>
    <font>
      <u/>
      <sz val="10"/>
      <color indexed="12"/>
      <name val="Arial"/>
      <family val="2"/>
    </font>
    <font>
      <sz val="7.5"/>
      <name val="Arial"/>
      <family val="2"/>
    </font>
    <font>
      <sz val="12"/>
      <name val="Arial"/>
      <family val="2"/>
    </font>
    <font>
      <b/>
      <i/>
      <sz val="10"/>
      <color indexed="9"/>
      <name val="Arial"/>
      <family val="2"/>
    </font>
    <font>
      <b/>
      <sz val="10"/>
      <color indexed="9"/>
      <name val="Arial"/>
      <family val="2"/>
    </font>
    <font>
      <i/>
      <sz val="10"/>
      <color indexed="9"/>
      <name val="Arial"/>
      <family val="2"/>
    </font>
    <font>
      <sz val="8"/>
      <name val="Tahoma"/>
      <family val="2"/>
    </font>
    <font>
      <i/>
      <sz val="10"/>
      <name val="Arial"/>
      <family val="2"/>
    </font>
    <font>
      <sz val="10"/>
      <color indexed="10"/>
      <name val="Arial"/>
      <family val="2"/>
    </font>
    <font>
      <sz val="10"/>
      <color indexed="8"/>
      <name val="Arial"/>
      <family val="2"/>
    </font>
    <font>
      <u/>
      <sz val="10"/>
      <name val="Arial"/>
      <family val="2"/>
    </font>
    <font>
      <b/>
      <sz val="14"/>
      <name val="Arial"/>
      <family val="2"/>
    </font>
    <font>
      <sz val="10"/>
      <color indexed="12"/>
      <name val="Arial"/>
      <family val="2"/>
    </font>
    <font>
      <u/>
      <sz val="10"/>
      <color indexed="8"/>
      <name val="Arial"/>
      <family val="2"/>
    </font>
    <font>
      <b/>
      <sz val="9"/>
      <color indexed="8"/>
      <name val="Arial"/>
      <family val="2"/>
    </font>
    <font>
      <sz val="9"/>
      <color indexed="8"/>
      <name val="Arial"/>
      <family val="2"/>
    </font>
    <font>
      <i/>
      <sz val="9"/>
      <color indexed="8"/>
      <name val="Arial"/>
      <family val="2"/>
    </font>
    <font>
      <sz val="9"/>
      <color indexed="10"/>
      <name val="Arial"/>
      <family val="2"/>
    </font>
    <font>
      <sz val="12"/>
      <color indexed="9"/>
      <name val="Arial"/>
      <family val="2"/>
    </font>
    <font>
      <b/>
      <sz val="11"/>
      <color indexed="8"/>
      <name val="Arial"/>
      <family val="2"/>
    </font>
    <font>
      <sz val="10"/>
      <name val="Arial"/>
      <family val="2"/>
    </font>
    <font>
      <u/>
      <sz val="9"/>
      <name val="Arial"/>
      <family val="2"/>
    </font>
    <font>
      <vertAlign val="superscript"/>
      <sz val="8"/>
      <name val="Arial"/>
      <family val="2"/>
    </font>
    <font>
      <sz val="11"/>
      <color theme="1"/>
      <name val="Arial"/>
      <family val="2"/>
    </font>
    <font>
      <u/>
      <sz val="11"/>
      <color theme="10"/>
      <name val="Arial"/>
      <family val="2"/>
    </font>
    <font>
      <sz val="10"/>
      <color rgb="FF000000"/>
      <name val="Arial"/>
      <family val="2"/>
    </font>
    <font>
      <sz val="10"/>
      <color theme="1"/>
      <name val="Calibri"/>
      <family val="2"/>
    </font>
    <font>
      <u/>
      <sz val="10"/>
      <color theme="10"/>
      <name val="Arial"/>
      <family val="2"/>
    </font>
    <font>
      <b/>
      <sz val="12"/>
      <color rgb="FF000000"/>
      <name val="Arial"/>
      <family val="2"/>
    </font>
    <font>
      <b/>
      <sz val="10"/>
      <color rgb="FF000000"/>
      <name val="Arial"/>
      <family val="2"/>
    </font>
    <font>
      <u/>
      <sz val="9"/>
      <color theme="10"/>
      <name val="Arial"/>
      <family val="2"/>
    </font>
    <font>
      <b/>
      <sz val="9"/>
      <color rgb="FF000000"/>
      <name val="Arial"/>
      <family val="2"/>
    </font>
    <font>
      <sz val="9"/>
      <color rgb="FF000000"/>
      <name val="Arial"/>
      <family val="2"/>
    </font>
    <font>
      <sz val="8"/>
      <color theme="1"/>
      <name val="Arial"/>
      <family val="2"/>
    </font>
    <font>
      <b/>
      <sz val="8"/>
      <color theme="1"/>
      <name val="Arial"/>
      <family val="2"/>
    </font>
    <font>
      <sz val="9"/>
      <color theme="1"/>
      <name val="Arial"/>
      <family val="2"/>
    </font>
    <font>
      <sz val="18"/>
      <color rgb="FF000000"/>
      <name val="Tahoma"/>
      <family val="2"/>
    </font>
    <font>
      <sz val="8"/>
      <color rgb="FF000000"/>
      <name val="Tahoma"/>
      <family val="2"/>
    </font>
    <font>
      <b/>
      <sz val="8"/>
      <color rgb="FFFFFFFF"/>
      <name val="Verdana"/>
      <family val="2"/>
    </font>
    <font>
      <sz val="8"/>
      <color rgb="FF000000"/>
      <name val="Verdana"/>
      <family val="2"/>
    </font>
    <font>
      <sz val="8"/>
      <color rgb="FF000000"/>
      <name val="Arial"/>
      <family val="2"/>
    </font>
    <font>
      <b/>
      <sz val="8"/>
      <color rgb="FF25396E"/>
      <name val="Arial"/>
      <family val="2"/>
    </font>
    <font>
      <sz val="10"/>
      <color theme="1"/>
      <name val="Arial"/>
      <family val="2"/>
    </font>
    <font>
      <b/>
      <sz val="12"/>
      <color theme="1"/>
      <name val="Arial"/>
      <family val="2"/>
    </font>
    <font>
      <b/>
      <sz val="10"/>
      <color theme="1"/>
      <name val="Arial"/>
      <family val="2"/>
    </font>
    <font>
      <sz val="7"/>
      <color theme="1"/>
      <name val="Arial"/>
      <family val="2"/>
    </font>
    <font>
      <sz val="8"/>
      <color rgb="FF25396E"/>
      <name val="Arial"/>
      <family val="2"/>
    </font>
    <font>
      <u/>
      <sz val="9"/>
      <color rgb="FF0070C0"/>
      <name val="Arial"/>
      <family val="2"/>
    </font>
    <font>
      <sz val="10"/>
      <color rgb="FFFF0000"/>
      <name val="Arial"/>
      <family val="2"/>
    </font>
    <font>
      <sz val="11"/>
      <color theme="1"/>
      <name val="Calibri"/>
      <family val="2"/>
      <scheme val="minor"/>
    </font>
    <font>
      <sz val="10"/>
      <color theme="1"/>
      <name val="Calibri"/>
      <family val="2"/>
      <scheme val="minor"/>
    </font>
    <font>
      <sz val="10"/>
      <color indexed="9"/>
      <name val="Arial"/>
      <family val="2"/>
    </font>
    <font>
      <b/>
      <sz val="9"/>
      <color indexed="10"/>
      <name val="Arial"/>
      <family val="2"/>
    </font>
  </fonts>
  <fills count="12">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376091"/>
      </patternFill>
    </fill>
    <fill>
      <patternFill patternType="solid">
        <fgColor rgb="FFFFFFFF"/>
      </patternFill>
    </fill>
    <fill>
      <gradientFill degree="90">
        <stop position="0">
          <color rgb="FFC0C0C0"/>
        </stop>
        <stop position="1">
          <color rgb="FFF0F0F0"/>
        </stop>
      </gradientFill>
    </fill>
    <fill>
      <patternFill patternType="solid">
        <fgColor theme="0" tint="-0.14999847407452621"/>
        <bgColor indexed="64"/>
      </patternFill>
    </fill>
    <fill>
      <patternFill patternType="solid">
        <fgColor rgb="FFD8D8D8"/>
      </patternFill>
    </fill>
    <fill>
      <patternFill patternType="solid">
        <fgColor theme="0" tint="-0.34998626667073579"/>
        <bgColor indexed="64"/>
      </patternFill>
    </fill>
  </fills>
  <borders count="66">
    <border>
      <left/>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hair">
        <color indexed="22"/>
      </left>
      <right style="hair">
        <color indexed="22"/>
      </right>
      <top style="hair">
        <color indexed="22"/>
      </top>
      <bottom/>
      <diagonal/>
    </border>
    <border>
      <left style="hair">
        <color indexed="22"/>
      </left>
      <right/>
      <top style="hair">
        <color indexed="22"/>
      </top>
      <bottom/>
      <diagonal/>
    </border>
    <border>
      <left/>
      <right style="hair">
        <color indexed="22"/>
      </right>
      <top style="hair">
        <color indexed="22"/>
      </top>
      <bottom/>
      <diagonal/>
    </border>
    <border>
      <left/>
      <right/>
      <top/>
      <bottom style="thin">
        <color indexed="10"/>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top/>
      <bottom style="hair">
        <color indexed="22"/>
      </bottom>
      <diagonal/>
    </border>
    <border>
      <left style="hair">
        <color indexed="22"/>
      </left>
      <right style="hair">
        <color indexed="22"/>
      </right>
      <top style="hair">
        <color indexed="22"/>
      </top>
      <bottom style="hair">
        <color indexed="22"/>
      </bottom>
      <diagonal/>
    </border>
    <border>
      <left/>
      <right/>
      <top style="hair">
        <color indexed="22"/>
      </top>
      <bottom/>
      <diagonal/>
    </border>
    <border>
      <left style="hair">
        <color indexed="22"/>
      </left>
      <right/>
      <top/>
      <bottom/>
      <diagonal/>
    </border>
    <border>
      <left style="hair">
        <color indexed="22"/>
      </left>
      <right/>
      <top style="hair">
        <color indexed="22"/>
      </top>
      <bottom style="hair">
        <color indexed="22"/>
      </bottom>
      <diagonal/>
    </border>
    <border>
      <left/>
      <right/>
      <top style="thin">
        <color indexed="10"/>
      </top>
      <bottom/>
      <diagonal/>
    </border>
    <border>
      <left style="hair">
        <color indexed="22"/>
      </left>
      <right/>
      <top/>
      <bottom style="hair">
        <color indexed="2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22"/>
      </right>
      <top/>
      <bottom/>
      <diagonal/>
    </border>
    <border>
      <left/>
      <right style="hair">
        <color indexed="22"/>
      </right>
      <top/>
      <bottom style="hair">
        <color indexed="22"/>
      </bottom>
      <diagonal/>
    </border>
    <border>
      <left/>
      <right/>
      <top style="hair">
        <color indexed="22"/>
      </top>
      <bottom style="hair">
        <color indexed="22"/>
      </bottom>
      <diagonal/>
    </border>
    <border>
      <left style="hair">
        <color indexed="22"/>
      </left>
      <right style="hair">
        <color indexed="22"/>
      </right>
      <top/>
      <bottom/>
      <diagonal/>
    </border>
    <border>
      <left style="hair">
        <color indexed="22"/>
      </left>
      <right style="hair">
        <color indexed="22"/>
      </right>
      <top/>
      <bottom style="hair">
        <color indexed="22"/>
      </bottom>
      <diagonal/>
    </border>
    <border>
      <left/>
      <right style="hair">
        <color indexed="22"/>
      </right>
      <top style="hair">
        <color indexed="22"/>
      </top>
      <bottom style="hair">
        <color indexed="22"/>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rgb="FFFF0000"/>
      </bottom>
      <diagonal/>
    </border>
    <border>
      <left style="thin">
        <color rgb="FFFFFFFF"/>
      </left>
      <right/>
      <top style="thin">
        <color rgb="FF808080"/>
      </top>
      <bottom style="thin">
        <color rgb="FFFFFFFF"/>
      </bottom>
      <diagonal/>
    </border>
    <border>
      <left style="thin">
        <color rgb="FFFFFFFF"/>
      </left>
      <right/>
      <top/>
      <bottom style="thin">
        <color rgb="FFFFFFFF"/>
      </bottom>
      <diagonal/>
    </border>
    <border>
      <left style="thin">
        <color rgb="FFFFFFFF"/>
      </left>
      <right style="thin">
        <color rgb="FF808080"/>
      </right>
      <top/>
      <bottom style="thin">
        <color rgb="FFFFFFFF"/>
      </bottom>
      <diagonal/>
    </border>
    <border>
      <left style="thin">
        <color rgb="FF808080"/>
      </left>
      <right/>
      <top/>
      <bottom style="thin">
        <color rgb="FF808080"/>
      </bottom>
      <diagonal/>
    </border>
    <border>
      <left style="thin">
        <color rgb="FF808080"/>
      </left>
      <right style="thin">
        <color rgb="FF808080"/>
      </right>
      <top/>
      <bottom style="thin">
        <color rgb="FF808080"/>
      </bottom>
      <diagonal/>
    </border>
    <border>
      <left style="thin">
        <color rgb="FFC0C0C0"/>
      </left>
      <right/>
      <top/>
      <bottom style="thin">
        <color rgb="FFC0C0C0"/>
      </bottom>
      <diagonal/>
    </border>
    <border>
      <left style="thin">
        <color rgb="FFC0C0C0"/>
      </left>
      <right style="thin">
        <color rgb="FFC0C0C0"/>
      </right>
      <top/>
      <bottom style="thin">
        <color rgb="FFC0C0C0"/>
      </bottom>
      <diagonal/>
    </border>
    <border>
      <left/>
      <right/>
      <top style="thin">
        <color rgb="FFFF0000"/>
      </top>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right/>
      <top/>
      <bottom style="thin">
        <color rgb="FF808080"/>
      </bottom>
      <diagonal/>
    </border>
    <border>
      <left style="thin">
        <color rgb="FFFFFFFF"/>
      </left>
      <right style="thin">
        <color rgb="FF808080"/>
      </right>
      <top style="thin">
        <color rgb="FF808080"/>
      </top>
      <bottom style="thin">
        <color rgb="FFFFFFFF"/>
      </bottom>
      <diagonal/>
    </border>
    <border>
      <left style="thin">
        <color rgb="FF808080"/>
      </left>
      <right/>
      <top style="thin">
        <color rgb="FF808080"/>
      </top>
      <bottom style="thin">
        <color rgb="FFFFFFFF"/>
      </bottom>
      <diagonal/>
    </border>
  </borders>
  <cellStyleXfs count="47">
    <xf numFmtId="0" fontId="0" fillId="0" borderId="0"/>
    <xf numFmtId="166" fontId="1" fillId="0" borderId="0"/>
    <xf numFmtId="49" fontId="1" fillId="0" borderId="0"/>
    <xf numFmtId="167" fontId="3" fillId="0" borderId="0">
      <alignment horizontal="center"/>
    </xf>
    <xf numFmtId="168" fontId="1" fillId="0" borderId="0"/>
    <xf numFmtId="169" fontId="3" fillId="0" borderId="0"/>
    <xf numFmtId="170" fontId="3" fillId="0" borderId="0"/>
    <xf numFmtId="171" fontId="3" fillId="0" borderId="0"/>
    <xf numFmtId="172" fontId="3" fillId="0" borderId="0">
      <alignment horizontal="center"/>
    </xf>
    <xf numFmtId="173" fontId="3" fillId="0" borderId="0">
      <alignment horizontal="center"/>
    </xf>
    <xf numFmtId="174" fontId="3" fillId="0" borderId="0">
      <alignment horizontal="center"/>
    </xf>
    <xf numFmtId="175" fontId="3" fillId="0" borderId="0">
      <alignment horizontal="center"/>
    </xf>
    <xf numFmtId="176" fontId="3" fillId="0" borderId="0">
      <alignment horizontal="center"/>
    </xf>
    <xf numFmtId="41" fontId="3" fillId="0" borderId="0" applyFont="0" applyFill="0" applyBorder="0" applyAlignment="0" applyProtection="0"/>
    <xf numFmtId="44" fontId="3"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 fillId="0" borderId="1" applyFont="0" applyBorder="0" applyAlignment="0"/>
    <xf numFmtId="1" fontId="6" fillId="2" borderId="2">
      <alignment horizontal="right"/>
    </xf>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6" fillId="0" borderId="0"/>
    <xf numFmtId="0" fontId="1" fillId="0" borderId="0"/>
    <xf numFmtId="0" fontId="3" fillId="0" borderId="0"/>
    <xf numFmtId="0" fontId="3" fillId="0" borderId="0"/>
    <xf numFmtId="0" fontId="38" fillId="0" borderId="0"/>
    <xf numFmtId="0" fontId="38" fillId="0" borderId="0"/>
    <xf numFmtId="0" fontId="36" fillId="0" borderId="0"/>
    <xf numFmtId="0" fontId="33" fillId="0" borderId="0"/>
    <xf numFmtId="0" fontId="38" fillId="0" borderId="0"/>
    <xf numFmtId="0" fontId="3" fillId="0" borderId="0"/>
    <xf numFmtId="0" fontId="19" fillId="0" borderId="0"/>
    <xf numFmtId="0" fontId="19" fillId="0" borderId="0"/>
    <xf numFmtId="177" fontId="14" fillId="0" borderId="0">
      <alignment horizontal="center" vertical="center"/>
    </xf>
    <xf numFmtId="0" fontId="3" fillId="0" borderId="0" applyNumberFormat="0" applyFill="0" applyBorder="0" applyAlignment="0" applyProtection="0"/>
    <xf numFmtId="0" fontId="13" fillId="0" borderId="0" applyNumberFormat="0" applyFill="0" applyBorder="0" applyAlignment="0" applyProtection="0">
      <alignment vertical="top"/>
      <protection locked="0"/>
    </xf>
    <xf numFmtId="0" fontId="62" fillId="0" borderId="0"/>
    <xf numFmtId="0" fontId="36" fillId="0" borderId="0"/>
  </cellStyleXfs>
  <cellXfs count="485">
    <xf numFmtId="0" fontId="0" fillId="0" borderId="0" xfId="0"/>
    <xf numFmtId="0" fontId="1" fillId="0" borderId="0" xfId="0" applyFont="1" applyFill="1"/>
    <xf numFmtId="3" fontId="1" fillId="0" borderId="0" xfId="0" applyNumberFormat="1" applyFont="1" applyFill="1"/>
    <xf numFmtId="164" fontId="1" fillId="0" borderId="0" xfId="0" applyNumberFormat="1" applyFont="1" applyFill="1" applyBorder="1" applyAlignment="1">
      <alignment horizontal="right"/>
    </xf>
    <xf numFmtId="3" fontId="2" fillId="0" borderId="3"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1" fillId="0" borderId="6" xfId="0" applyFont="1" applyFill="1" applyBorder="1"/>
    <xf numFmtId="0" fontId="3" fillId="0" borderId="6" xfId="0" applyFont="1" applyFill="1" applyBorder="1" applyAlignment="1">
      <alignment horizontal="right" vertical="center"/>
    </xf>
    <xf numFmtId="165" fontId="1" fillId="0" borderId="0" xfId="0" applyNumberFormat="1" applyFont="1" applyFill="1" applyAlignment="1">
      <alignment horizontal="left" vertical="center"/>
    </xf>
    <xf numFmtId="0" fontId="1" fillId="0" borderId="0" xfId="0" applyFont="1" applyFill="1" applyAlignment="1">
      <alignment horizontal="left" vertical="center"/>
    </xf>
    <xf numFmtId="0" fontId="7" fillId="0" borderId="6" xfId="26" applyFont="1" applyFill="1" applyBorder="1"/>
    <xf numFmtId="0" fontId="3" fillId="0" borderId="6" xfId="26" applyFont="1" applyFill="1" applyBorder="1" applyAlignment="1">
      <alignment horizontal="right" vertical="center"/>
    </xf>
    <xf numFmtId="0" fontId="7" fillId="0" borderId="0" xfId="26" applyFont="1" applyFill="1" applyBorder="1"/>
    <xf numFmtId="0" fontId="3" fillId="0" borderId="0" xfId="26" applyFill="1"/>
    <xf numFmtId="0" fontId="3" fillId="0" borderId="0" xfId="26" applyFill="1" applyAlignment="1">
      <alignment horizontal="right"/>
    </xf>
    <xf numFmtId="0" fontId="8" fillId="0" borderId="0" xfId="26" applyFont="1" applyFill="1" applyBorder="1" applyAlignment="1">
      <alignment horizontal="left"/>
    </xf>
    <xf numFmtId="0" fontId="9" fillId="0" borderId="0" xfId="26" applyFont="1" applyFill="1" applyBorder="1" applyAlignment="1">
      <alignment horizontal="left"/>
    </xf>
    <xf numFmtId="0" fontId="6" fillId="0" borderId="0" xfId="26" applyFont="1" applyFill="1"/>
    <xf numFmtId="0" fontId="3" fillId="0" borderId="0" xfId="26" applyFill="1" applyBorder="1"/>
    <xf numFmtId="0" fontId="3" fillId="0" borderId="0" xfId="26" applyFont="1" applyFill="1" applyBorder="1"/>
    <xf numFmtId="0" fontId="6" fillId="0" borderId="0" xfId="26" applyFont="1" applyFill="1" applyBorder="1"/>
    <xf numFmtId="0" fontId="3" fillId="0" borderId="0" xfId="26" applyFill="1" applyBorder="1" applyAlignment="1">
      <alignment horizontal="center"/>
    </xf>
    <xf numFmtId="0" fontId="39" fillId="0" borderId="0" xfId="0" applyFont="1"/>
    <xf numFmtId="0" fontId="39" fillId="0" borderId="0" xfId="0" applyFont="1" applyAlignment="1">
      <alignment horizontal="justify" readingOrder="1"/>
    </xf>
    <xf numFmtId="0" fontId="40" fillId="0" borderId="0" xfId="22" applyFont="1" applyFill="1" applyBorder="1" applyAlignment="1" applyProtection="1">
      <alignment horizontal="left" indent="1"/>
    </xf>
    <xf numFmtId="0" fontId="3" fillId="0" borderId="0" xfId="26" applyNumberFormat="1" applyFill="1" applyBorder="1"/>
    <xf numFmtId="0" fontId="3" fillId="0" borderId="0" xfId="26" applyFill="1" applyBorder="1" applyAlignment="1"/>
    <xf numFmtId="49" fontId="7" fillId="2" borderId="0" xfId="39" applyNumberFormat="1" applyFont="1" applyFill="1" applyBorder="1" applyAlignment="1">
      <alignment horizontal="left" vertical="center"/>
    </xf>
    <xf numFmtId="0" fontId="0" fillId="0" borderId="0" xfId="0" applyFill="1" applyBorder="1" applyAlignment="1">
      <alignment vertical="center"/>
    </xf>
    <xf numFmtId="0" fontId="41" fillId="0" borderId="0" xfId="0" applyFont="1" applyAlignment="1">
      <alignment horizontal="justify" readingOrder="1"/>
    </xf>
    <xf numFmtId="0" fontId="42" fillId="0" borderId="0" xfId="0" applyFont="1" applyAlignment="1">
      <alignment horizontal="justify" readingOrder="1"/>
    </xf>
    <xf numFmtId="0" fontId="38" fillId="0" borderId="0" xfId="0" applyFont="1"/>
    <xf numFmtId="0" fontId="43" fillId="0" borderId="0" xfId="22" applyFont="1" applyAlignment="1" applyProtection="1"/>
    <xf numFmtId="0" fontId="6" fillId="0" borderId="0" xfId="26" applyFont="1" applyFill="1" applyAlignment="1">
      <alignment horizontal="center" vertical="center"/>
    </xf>
    <xf numFmtId="0" fontId="44" fillId="3" borderId="7" xfId="0" applyFont="1" applyFill="1" applyBorder="1" applyAlignment="1">
      <alignment horizontal="center" vertical="center"/>
    </xf>
    <xf numFmtId="0" fontId="10" fillId="3" borderId="8" xfId="26" applyFont="1" applyFill="1" applyBorder="1" applyAlignment="1">
      <alignment horizontal="center" vertical="center"/>
    </xf>
    <xf numFmtId="0" fontId="10" fillId="3" borderId="9" xfId="26" applyFont="1" applyFill="1" applyBorder="1" applyAlignment="1">
      <alignment horizontal="center" vertical="center"/>
    </xf>
    <xf numFmtId="0" fontId="45" fillId="0" borderId="10" xfId="0" applyFont="1" applyBorder="1"/>
    <xf numFmtId="0" fontId="7" fillId="0" borderId="11" xfId="26" applyFont="1" applyFill="1" applyBorder="1"/>
    <xf numFmtId="0" fontId="7" fillId="0" borderId="12" xfId="26" applyFont="1" applyFill="1" applyBorder="1"/>
    <xf numFmtId="0" fontId="7" fillId="4" borderId="7" xfId="26" applyFont="1" applyFill="1" applyBorder="1" applyAlignment="1">
      <alignment horizontal="left" vertical="center" wrapText="1" indent="1"/>
    </xf>
    <xf numFmtId="0" fontId="7" fillId="4" borderId="13" xfId="26" applyFont="1" applyFill="1" applyBorder="1" applyAlignment="1">
      <alignment horizontal="left" vertical="center" wrapText="1" indent="1"/>
    </xf>
    <xf numFmtId="0" fontId="7" fillId="4" borderId="14" xfId="26" applyFont="1" applyFill="1" applyBorder="1" applyAlignment="1">
      <alignment horizontal="left" vertical="center" wrapText="1" indent="1"/>
    </xf>
    <xf numFmtId="0" fontId="7" fillId="4" borderId="15" xfId="26" applyFont="1" applyFill="1" applyBorder="1" applyAlignment="1">
      <alignment horizontal="left" vertical="center" wrapText="1" indent="1"/>
    </xf>
    <xf numFmtId="0" fontId="7" fillId="4" borderId="16" xfId="26" applyFont="1" applyFill="1" applyBorder="1" applyAlignment="1">
      <alignment horizontal="left" vertical="center" wrapText="1" indent="1"/>
    </xf>
    <xf numFmtId="0" fontId="7" fillId="4" borderId="17" xfId="26" applyFont="1" applyFill="1" applyBorder="1" applyAlignment="1">
      <alignment horizontal="left" vertical="center" wrapText="1" indent="1"/>
    </xf>
    <xf numFmtId="9" fontId="7" fillId="0" borderId="0" xfId="0" applyNumberFormat="1" applyFont="1" applyFill="1" applyBorder="1" applyAlignment="1">
      <alignment vertical="center"/>
    </xf>
    <xf numFmtId="0" fontId="3" fillId="0" borderId="6" xfId="26" applyBorder="1"/>
    <xf numFmtId="0" fontId="3" fillId="0" borderId="6" xfId="26" applyFont="1" applyFill="1" applyBorder="1"/>
    <xf numFmtId="0" fontId="3" fillId="0" borderId="0" xfId="26" applyFont="1"/>
    <xf numFmtId="165" fontId="16" fillId="0" borderId="0" xfId="26" applyNumberFormat="1" applyFont="1" applyFill="1" applyBorder="1" applyAlignment="1">
      <alignment horizontal="left" vertical="center"/>
    </xf>
    <xf numFmtId="0" fontId="17" fillId="0" borderId="0" xfId="26" applyFont="1" applyFill="1" applyBorder="1" applyAlignment="1">
      <alignment horizontal="centerContinuous" vertical="center" shrinkToFit="1"/>
    </xf>
    <xf numFmtId="165" fontId="16" fillId="0" borderId="0" xfId="26" applyNumberFormat="1" applyFont="1" applyFill="1" applyBorder="1" applyAlignment="1">
      <alignment horizontal="centerContinuous" vertical="center" shrinkToFit="1"/>
    </xf>
    <xf numFmtId="0" fontId="18" fillId="0" borderId="0" xfId="26" applyFont="1" applyFill="1" applyBorder="1" applyAlignment="1">
      <alignment horizontal="centerContinuous" vertical="center" shrinkToFit="1"/>
    </xf>
    <xf numFmtId="0" fontId="3" fillId="0" borderId="0" xfId="26" applyFont="1" applyBorder="1"/>
    <xf numFmtId="0" fontId="15" fillId="0" borderId="0" xfId="26" applyFont="1" applyBorder="1"/>
    <xf numFmtId="0" fontId="6" fillId="0" borderId="0" xfId="26" applyFont="1" applyFill="1" applyBorder="1" applyAlignment="1">
      <alignment vertical="top"/>
    </xf>
    <xf numFmtId="0" fontId="3" fillId="0" borderId="0" xfId="26" applyFont="1" applyFill="1" applyBorder="1" applyAlignment="1">
      <alignment vertical="top"/>
    </xf>
    <xf numFmtId="165" fontId="3" fillId="0" borderId="0" xfId="26" applyNumberFormat="1" applyFont="1" applyFill="1" applyBorder="1" applyAlignment="1">
      <alignment horizontal="left" wrapText="1"/>
    </xf>
    <xf numFmtId="0" fontId="20" fillId="0" borderId="0" xfId="26" applyFont="1" applyFill="1" applyBorder="1" applyAlignment="1">
      <alignment horizontal="left" wrapText="1"/>
    </xf>
    <xf numFmtId="0" fontId="3" fillId="0" borderId="0" xfId="26" applyFont="1" applyBorder="1" applyAlignment="1"/>
    <xf numFmtId="14" fontId="3" fillId="0" borderId="0" xfId="26" applyNumberFormat="1" applyFont="1" applyFill="1" applyBorder="1" applyAlignment="1">
      <alignment horizontal="left" wrapText="1"/>
    </xf>
    <xf numFmtId="0" fontId="3" fillId="0" borderId="0" xfId="26" applyFont="1" applyFill="1" applyBorder="1" applyAlignment="1">
      <alignment wrapText="1"/>
    </xf>
    <xf numFmtId="0" fontId="21" fillId="2" borderId="0" xfId="26" applyFont="1" applyFill="1" applyBorder="1"/>
    <xf numFmtId="0" fontId="21" fillId="0" borderId="0" xfId="26" applyFont="1" applyFill="1" applyBorder="1" applyAlignment="1">
      <alignment wrapText="1"/>
    </xf>
    <xf numFmtId="0" fontId="21" fillId="2" borderId="0" xfId="26" applyFont="1" applyFill="1"/>
    <xf numFmtId="0" fontId="1" fillId="0" borderId="0" xfId="26" applyFont="1" applyFill="1" applyBorder="1" applyAlignment="1"/>
    <xf numFmtId="0" fontId="1" fillId="0" borderId="0" xfId="26" applyFont="1" applyBorder="1" applyAlignment="1"/>
    <xf numFmtId="0" fontId="1" fillId="0" borderId="0" xfId="26" applyFont="1" applyFill="1" applyBorder="1" applyAlignment="1">
      <alignment horizontal="left" vertical="top"/>
    </xf>
    <xf numFmtId="0" fontId="3" fillId="0" borderId="0" xfId="26" applyFont="1" applyFill="1" applyBorder="1" applyAlignment="1">
      <alignment horizontal="left" vertical="top"/>
    </xf>
    <xf numFmtId="0" fontId="22" fillId="0" borderId="0" xfId="26" applyFont="1" applyBorder="1" applyAlignment="1">
      <alignment wrapText="1"/>
    </xf>
    <xf numFmtId="0" fontId="21" fillId="0" borderId="0" xfId="26" applyFont="1"/>
    <xf numFmtId="0" fontId="6" fillId="0" borderId="0" xfId="26" applyFont="1" applyBorder="1" applyAlignment="1">
      <alignment vertical="top"/>
    </xf>
    <xf numFmtId="0" fontId="3" fillId="0" borderId="0" xfId="26" applyFont="1" applyBorder="1" applyAlignment="1">
      <alignment vertical="top" wrapText="1"/>
    </xf>
    <xf numFmtId="0" fontId="3" fillId="0" borderId="0" xfId="26" applyFont="1" applyBorder="1" applyAlignment="1">
      <alignment horizontal="left" vertical="top" wrapText="1"/>
    </xf>
    <xf numFmtId="0" fontId="3" fillId="0" borderId="0" xfId="26" applyFont="1" applyBorder="1" applyAlignment="1">
      <alignment horizontal="left" vertical="top"/>
    </xf>
    <xf numFmtId="0" fontId="3" fillId="0" borderId="0" xfId="26" applyFont="1" applyBorder="1" applyAlignment="1">
      <alignment vertical="top"/>
    </xf>
    <xf numFmtId="0" fontId="22" fillId="0" borderId="0" xfId="26" applyFont="1" applyFill="1" applyBorder="1" applyAlignment="1">
      <alignment vertical="top"/>
    </xf>
    <xf numFmtId="0" fontId="3" fillId="0" borderId="0" xfId="26" applyFont="1" applyFill="1" applyBorder="1" applyAlignment="1">
      <alignment vertical="top" wrapText="1"/>
    </xf>
    <xf numFmtId="0" fontId="22" fillId="0" borderId="0" xfId="26" applyFont="1" applyFill="1" applyBorder="1" applyAlignment="1"/>
    <xf numFmtId="0" fontId="3" fillId="0" borderId="0" xfId="26" applyNumberFormat="1" applyFont="1" applyBorder="1" applyAlignment="1">
      <alignment horizontal="left" wrapText="1"/>
    </xf>
    <xf numFmtId="0" fontId="3" fillId="0" borderId="0" xfId="26" applyNumberFormat="1" applyFont="1" applyBorder="1" applyAlignment="1"/>
    <xf numFmtId="0" fontId="3" fillId="0" borderId="0" xfId="26" applyFont="1" applyBorder="1" applyAlignment="1">
      <alignment horizontal="right" vertical="center"/>
    </xf>
    <xf numFmtId="0" fontId="7" fillId="0" borderId="0" xfId="26" applyFont="1" applyBorder="1"/>
    <xf numFmtId="0" fontId="23" fillId="0" borderId="0" xfId="20" applyFont="1" applyBorder="1" applyAlignment="1" applyProtection="1">
      <alignment horizontal="left" indent="10"/>
    </xf>
    <xf numFmtId="0" fontId="3" fillId="0" borderId="0" xfId="26" applyBorder="1" applyAlignment="1">
      <alignment horizontal="left"/>
    </xf>
    <xf numFmtId="0" fontId="3" fillId="0" borderId="0" xfId="26" applyFont="1" applyBorder="1" applyAlignment="1">
      <alignment horizontal="left"/>
    </xf>
    <xf numFmtId="0" fontId="22" fillId="0" borderId="0" xfId="26" applyFont="1" applyBorder="1" applyAlignment="1">
      <alignment horizontal="left"/>
    </xf>
    <xf numFmtId="0" fontId="3" fillId="0" borderId="0" xfId="26" applyFont="1" applyAlignment="1">
      <alignment horizontal="left" vertical="top" wrapText="1"/>
    </xf>
    <xf numFmtId="0" fontId="9" fillId="0" borderId="0" xfId="26" applyFont="1" applyBorder="1"/>
    <xf numFmtId="0" fontId="24" fillId="0" borderId="0" xfId="26" applyFont="1" applyBorder="1"/>
    <xf numFmtId="0" fontId="6" fillId="0" borderId="0" xfId="26" applyFont="1" applyBorder="1" applyAlignment="1">
      <alignment horizontal="left" vertical="top" wrapText="1"/>
    </xf>
    <xf numFmtId="0" fontId="3" fillId="0" borderId="0" xfId="41" applyFont="1" applyBorder="1" applyAlignment="1">
      <alignment horizontal="left" vertical="top" wrapText="1"/>
    </xf>
    <xf numFmtId="0" fontId="26" fillId="0" borderId="0" xfId="20" applyFont="1" applyAlignment="1" applyProtection="1">
      <alignment horizontal="left" indent="10"/>
    </xf>
    <xf numFmtId="0" fontId="26" fillId="0" borderId="0" xfId="19" applyFont="1" applyAlignment="1" applyProtection="1">
      <alignment horizontal="center"/>
    </xf>
    <xf numFmtId="0" fontId="23" fillId="0" borderId="0" xfId="41" applyFont="1" applyBorder="1" applyAlignment="1">
      <alignment horizontal="left" vertical="top" wrapText="1" indent="2"/>
    </xf>
    <xf numFmtId="0" fontId="13" fillId="0" borderId="0" xfId="19" applyAlignment="1" applyProtection="1">
      <alignment horizontal="left" indent="3"/>
    </xf>
    <xf numFmtId="0" fontId="23" fillId="0" borderId="0" xfId="26" applyFont="1" applyAlignment="1">
      <alignment horizontal="left" vertical="top" wrapText="1" indent="2"/>
    </xf>
    <xf numFmtId="0" fontId="3" fillId="0" borderId="0" xfId="26" applyAlignment="1"/>
    <xf numFmtId="0" fontId="7" fillId="0" borderId="0" xfId="26" applyFont="1" applyBorder="1" applyAlignment="1">
      <alignment horizontal="left"/>
    </xf>
    <xf numFmtId="0" fontId="1" fillId="0" borderId="0" xfId="0" applyFont="1" applyFill="1" applyBorder="1"/>
    <xf numFmtId="0" fontId="46" fillId="0" borderId="19" xfId="0" applyFont="1" applyBorder="1" applyAlignment="1">
      <alignment horizontal="center" vertical="center" wrapText="1"/>
    </xf>
    <xf numFmtId="0" fontId="4" fillId="0" borderId="0" xfId="0" applyFont="1" applyFill="1" applyBorder="1" applyAlignment="1">
      <alignment horizontal="right" vertical="center"/>
    </xf>
    <xf numFmtId="0" fontId="1" fillId="0" borderId="0" xfId="35" applyFont="1" applyFill="1"/>
    <xf numFmtId="179" fontId="1" fillId="0" borderId="0" xfId="35" applyNumberFormat="1" applyFont="1" applyFill="1"/>
    <xf numFmtId="0" fontId="38" fillId="0" borderId="0" xfId="35" applyFill="1" applyAlignment="1">
      <alignment horizontal="left" vertical="center" wrapText="1"/>
    </xf>
    <xf numFmtId="0" fontId="5" fillId="0" borderId="0" xfId="35" applyFont="1" applyFill="1" applyAlignment="1">
      <alignment horizontal="left" vertical="center" wrapText="1"/>
    </xf>
    <xf numFmtId="0" fontId="4" fillId="0" borderId="0" xfId="35" applyFont="1" applyFill="1" applyAlignment="1">
      <alignment horizontal="right" vertical="center"/>
    </xf>
    <xf numFmtId="0" fontId="4" fillId="0" borderId="20" xfId="35" applyNumberFormat="1" applyFont="1" applyFill="1" applyBorder="1" applyAlignment="1">
      <alignment horizontal="left" vertical="center"/>
    </xf>
    <xf numFmtId="164" fontId="1" fillId="0" borderId="21" xfId="35" applyNumberFormat="1" applyFont="1" applyFill="1" applyBorder="1" applyAlignment="1">
      <alignment horizontal="right"/>
    </xf>
    <xf numFmtId="164" fontId="1" fillId="0" borderId="0" xfId="35" applyNumberFormat="1" applyFont="1" applyFill="1" applyBorder="1" applyAlignment="1">
      <alignment horizontal="right"/>
    </xf>
    <xf numFmtId="164" fontId="1" fillId="0" borderId="4" xfId="35" applyNumberFormat="1" applyFont="1" applyFill="1" applyBorder="1" applyAlignment="1">
      <alignment horizontal="right"/>
    </xf>
    <xf numFmtId="164" fontId="1" fillId="0" borderId="20" xfId="35" applyNumberFormat="1" applyFont="1" applyFill="1" applyBorder="1" applyAlignment="1">
      <alignment horizontal="right"/>
    </xf>
    <xf numFmtId="3" fontId="1" fillId="0" borderId="0" xfId="35" applyNumberFormat="1" applyFont="1" applyFill="1"/>
    <xf numFmtId="3" fontId="2" fillId="0" borderId="19" xfId="35" applyNumberFormat="1" applyFont="1" applyFill="1" applyBorder="1" applyAlignment="1">
      <alignment horizontal="center" vertical="center" wrapText="1"/>
    </xf>
    <xf numFmtId="3" fontId="2" fillId="0" borderId="22" xfId="35" applyNumberFormat="1" applyFont="1" applyFill="1" applyBorder="1" applyAlignment="1">
      <alignment horizontal="center" vertical="center" wrapText="1"/>
    </xf>
    <xf numFmtId="0" fontId="3" fillId="0" borderId="6" xfId="35" applyFont="1" applyFill="1" applyBorder="1" applyAlignment="1">
      <alignment horizontal="right" vertical="center"/>
    </xf>
    <xf numFmtId="0" fontId="1" fillId="0" borderId="6" xfId="35" applyFont="1" applyFill="1" applyBorder="1"/>
    <xf numFmtId="0" fontId="3" fillId="0" borderId="6" xfId="34" applyFont="1" applyFill="1" applyBorder="1" applyAlignment="1">
      <alignment horizontal="right" vertical="center"/>
    </xf>
    <xf numFmtId="0" fontId="37" fillId="0" borderId="0" xfId="22" applyAlignment="1" applyProtection="1">
      <alignment vertical="top" wrapText="1"/>
    </xf>
    <xf numFmtId="181" fontId="6" fillId="0" borderId="0" xfId="32" applyNumberFormat="1" applyFont="1" applyFill="1" applyBorder="1" applyAlignment="1">
      <alignment horizontal="center" vertical="center"/>
    </xf>
    <xf numFmtId="0" fontId="15" fillId="0" borderId="0" xfId="32" applyFont="1" applyBorder="1"/>
    <xf numFmtId="0" fontId="31" fillId="2" borderId="0" xfId="32" applyFont="1" applyFill="1" applyBorder="1" applyAlignment="1">
      <alignment horizontal="center" vertical="top"/>
    </xf>
    <xf numFmtId="181" fontId="9" fillId="2" borderId="0" xfId="32" applyNumberFormat="1" applyFont="1" applyFill="1" applyBorder="1" applyAlignment="1">
      <alignment horizontal="center" vertical="center"/>
    </xf>
    <xf numFmtId="181" fontId="32" fillId="2" borderId="0" xfId="32" applyNumberFormat="1" applyFont="1" applyFill="1" applyBorder="1" applyAlignment="1">
      <alignment horizontal="left" vertical="center"/>
    </xf>
    <xf numFmtId="0" fontId="7" fillId="0" borderId="0" xfId="32" applyFont="1" applyBorder="1"/>
    <xf numFmtId="0" fontId="7" fillId="0" borderId="52" xfId="32" applyFont="1" applyBorder="1"/>
    <xf numFmtId="0" fontId="3" fillId="5" borderId="0" xfId="29" applyFill="1"/>
    <xf numFmtId="0" fontId="3" fillId="5" borderId="0" xfId="29" applyFill="1" applyBorder="1"/>
    <xf numFmtId="0" fontId="40" fillId="5" borderId="0" xfId="22" applyFont="1" applyFill="1" applyBorder="1" applyAlignment="1" applyProtection="1">
      <alignment horizontal="left" indent="1"/>
    </xf>
    <xf numFmtId="0" fontId="3" fillId="5" borderId="0" xfId="29" applyFont="1" applyFill="1" applyBorder="1"/>
    <xf numFmtId="0" fontId="3" fillId="5" borderId="0" xfId="29" applyFill="1" applyBorder="1" applyAlignment="1">
      <alignment horizontal="center"/>
    </xf>
    <xf numFmtId="0" fontId="6" fillId="5" borderId="0" xfId="29" applyFont="1" applyFill="1" applyBorder="1"/>
    <xf numFmtId="0" fontId="9" fillId="5" borderId="0" xfId="29" applyFont="1" applyFill="1" applyBorder="1" applyAlignment="1">
      <alignment horizontal="left"/>
    </xf>
    <xf numFmtId="0" fontId="8" fillId="5" borderId="0" xfId="29" applyFont="1" applyFill="1" applyBorder="1" applyAlignment="1">
      <alignment horizontal="left"/>
    </xf>
    <xf numFmtId="0" fontId="7" fillId="5" borderId="0" xfId="29" applyFont="1" applyFill="1" applyBorder="1"/>
    <xf numFmtId="14" fontId="1" fillId="5" borderId="0" xfId="28" applyNumberFormat="1" applyFont="1" applyFill="1" applyBorder="1" applyAlignment="1">
      <alignment horizontal="right"/>
    </xf>
    <xf numFmtId="0" fontId="3" fillId="5" borderId="0" xfId="29" applyFont="1" applyFill="1" applyBorder="1" applyAlignment="1">
      <alignment horizontal="right" vertical="center"/>
    </xf>
    <xf numFmtId="0" fontId="46" fillId="5" borderId="6" xfId="28" applyFont="1" applyFill="1" applyBorder="1" applyAlignment="1">
      <alignment horizontal="right" vertical="center"/>
    </xf>
    <xf numFmtId="0" fontId="3" fillId="5" borderId="6" xfId="29" applyFont="1" applyFill="1" applyBorder="1" applyAlignment="1">
      <alignment horizontal="right" vertical="center"/>
    </xf>
    <xf numFmtId="0" fontId="7" fillId="5" borderId="6" xfId="29" applyFont="1" applyFill="1" applyBorder="1"/>
    <xf numFmtId="0" fontId="3" fillId="0" borderId="6" xfId="37" applyFont="1" applyBorder="1" applyAlignment="1">
      <alignment horizontal="right" vertical="center"/>
    </xf>
    <xf numFmtId="0" fontId="7" fillId="0" borderId="6" xfId="37" applyFont="1" applyBorder="1"/>
    <xf numFmtId="0" fontId="7" fillId="0" borderId="0" xfId="37" applyFont="1" applyBorder="1"/>
    <xf numFmtId="0" fontId="7" fillId="0" borderId="0" xfId="37" applyFont="1" applyBorder="1" applyAlignment="1">
      <alignment horizontal="left"/>
    </xf>
    <xf numFmtId="0" fontId="7" fillId="0" borderId="0" xfId="41" applyFont="1" applyBorder="1" applyAlignment="1">
      <alignment horizontal="left"/>
    </xf>
    <xf numFmtId="0" fontId="7" fillId="0" borderId="0" xfId="41" applyFont="1" applyAlignment="1">
      <alignment horizontal="left"/>
    </xf>
    <xf numFmtId="0" fontId="9" fillId="0" borderId="0" xfId="41" applyFont="1" applyFill="1" applyAlignment="1"/>
    <xf numFmtId="0" fontId="3" fillId="0" borderId="0" xfId="40" applyFont="1" applyAlignment="1"/>
    <xf numFmtId="0" fontId="6" fillId="0" borderId="0" xfId="40" applyFont="1" applyAlignment="1">
      <alignment horizontal="left"/>
    </xf>
    <xf numFmtId="0" fontId="6" fillId="0" borderId="0" xfId="40" applyFont="1" applyAlignment="1">
      <alignment horizontal="right"/>
    </xf>
    <xf numFmtId="0" fontId="3" fillId="0" borderId="0" xfId="37" applyFont="1" applyFill="1" applyBorder="1" applyAlignment="1">
      <alignment horizontal="left"/>
    </xf>
    <xf numFmtId="0" fontId="6" fillId="0" borderId="0" xfId="40" applyFont="1" applyFill="1" applyAlignment="1">
      <alignment horizontal="left"/>
    </xf>
    <xf numFmtId="0" fontId="3" fillId="0" borderId="0" xfId="40" applyFont="1" applyFill="1" applyBorder="1" applyAlignment="1">
      <alignment horizontal="left"/>
    </xf>
    <xf numFmtId="0" fontId="13" fillId="0" borderId="0" xfId="40" applyFont="1" applyFill="1" applyBorder="1" applyAlignment="1">
      <alignment horizontal="right"/>
    </xf>
    <xf numFmtId="0" fontId="3" fillId="0" borderId="0" xfId="40" applyFont="1" applyBorder="1" applyAlignment="1">
      <alignment horizontal="left"/>
    </xf>
    <xf numFmtId="0" fontId="3" fillId="0" borderId="0" xfId="40" applyFont="1" applyBorder="1" applyAlignment="1"/>
    <xf numFmtId="0" fontId="3" fillId="0" borderId="0" xfId="37" applyFont="1" applyBorder="1" applyAlignment="1">
      <alignment horizontal="left"/>
    </xf>
    <xf numFmtId="0" fontId="20" fillId="0" borderId="0" xfId="40" applyFont="1" applyBorder="1" applyAlignment="1"/>
    <xf numFmtId="49" fontId="3" fillId="0" borderId="0" xfId="40" applyNumberFormat="1" applyFont="1" applyBorder="1" applyAlignment="1">
      <alignment horizontal="left"/>
    </xf>
    <xf numFmtId="0" fontId="3" fillId="0" borderId="0" xfId="40" applyFont="1" applyBorder="1" applyAlignment="1">
      <alignment horizontal="center"/>
    </xf>
    <xf numFmtId="0" fontId="3" fillId="0" borderId="0" xfId="40" applyFont="1" applyBorder="1"/>
    <xf numFmtId="0" fontId="20" fillId="0" borderId="0" xfId="40" applyFont="1" applyBorder="1" applyAlignment="1">
      <alignment horizontal="left"/>
    </xf>
    <xf numFmtId="0" fontId="3" fillId="0" borderId="0" xfId="40" applyFont="1" applyBorder="1" applyAlignment="1">
      <alignment horizontal="center" wrapText="1"/>
    </xf>
    <xf numFmtId="0" fontId="3" fillId="0" borderId="0" xfId="40" applyFont="1" applyBorder="1" applyAlignment="1">
      <alignment horizontal="left" wrapText="1"/>
    </xf>
    <xf numFmtId="0" fontId="20" fillId="0" borderId="0" xfId="40" applyFont="1" applyBorder="1" applyAlignment="1">
      <alignment wrapText="1"/>
    </xf>
    <xf numFmtId="0" fontId="7" fillId="0" borderId="0" xfId="40" applyFont="1" applyBorder="1" applyAlignment="1">
      <alignment horizontal="center" wrapText="1"/>
    </xf>
    <xf numFmtId="0" fontId="7" fillId="0" borderId="0" xfId="40" applyFont="1" applyBorder="1" applyAlignment="1">
      <alignment horizontal="left" wrapText="1"/>
    </xf>
    <xf numFmtId="0" fontId="11" fillId="0" borderId="0" xfId="40" applyFont="1" applyBorder="1" applyAlignment="1">
      <alignment horizontal="left" wrapText="1"/>
    </xf>
    <xf numFmtId="0" fontId="34" fillId="0" borderId="0" xfId="20" applyFont="1" applyBorder="1" applyAlignment="1" applyProtection="1">
      <alignment horizontal="left" indent="10"/>
    </xf>
    <xf numFmtId="0" fontId="34" fillId="0" borderId="0" xfId="20" applyFont="1" applyBorder="1" applyAlignment="1" applyProtection="1">
      <alignment horizontal="left"/>
    </xf>
    <xf numFmtId="0" fontId="34" fillId="0" borderId="0" xfId="20" applyFont="1" applyAlignment="1" applyProtection="1">
      <alignment horizontal="left" indent="10"/>
    </xf>
    <xf numFmtId="0" fontId="7" fillId="0" borderId="0" xfId="41" applyFont="1" applyBorder="1" applyAlignment="1">
      <alignment horizontal="left" indent="10"/>
    </xf>
    <xf numFmtId="0" fontId="1" fillId="0" borderId="22" xfId="35" applyFont="1" applyFill="1" applyBorder="1" applyAlignment="1">
      <alignment horizontal="center" vertical="center" wrapText="1"/>
    </xf>
    <xf numFmtId="0" fontId="1" fillId="0" borderId="3" xfId="35" applyFont="1" applyFill="1" applyBorder="1" applyAlignment="1">
      <alignment horizontal="center" vertical="center" wrapText="1"/>
    </xf>
    <xf numFmtId="0" fontId="49" fillId="0" borderId="0" xfId="38" applyFont="1" applyAlignment="1">
      <alignment vertical="top"/>
    </xf>
    <xf numFmtId="0" fontId="38" fillId="0" borderId="0" xfId="38"/>
    <xf numFmtId="0" fontId="50" fillId="0" borderId="0" xfId="38" applyFont="1" applyAlignment="1">
      <alignment vertical="top"/>
    </xf>
    <xf numFmtId="164" fontId="1" fillId="0" borderId="18" xfId="35" applyNumberFormat="1" applyFont="1" applyFill="1" applyBorder="1" applyAlignment="1">
      <alignment horizontal="right"/>
    </xf>
    <xf numFmtId="164" fontId="1" fillId="0" borderId="24" xfId="35" applyNumberFormat="1" applyFont="1" applyFill="1" applyBorder="1" applyAlignment="1">
      <alignment horizontal="right"/>
    </xf>
    <xf numFmtId="0" fontId="0" fillId="0" borderId="0" xfId="0" applyFill="1"/>
    <xf numFmtId="0" fontId="0" fillId="0" borderId="0" xfId="0" applyBorder="1"/>
    <xf numFmtId="0" fontId="0" fillId="0" borderId="0" xfId="0" applyFill="1" applyBorder="1"/>
    <xf numFmtId="0" fontId="46" fillId="0" borderId="0" xfId="0" applyFont="1"/>
    <xf numFmtId="0" fontId="46" fillId="0" borderId="0" xfId="0" applyFont="1" applyAlignment="1">
      <alignment horizontal="left"/>
    </xf>
    <xf numFmtId="0" fontId="46" fillId="0" borderId="0" xfId="0" applyFont="1" applyAlignment="1">
      <alignment horizontal="center"/>
    </xf>
    <xf numFmtId="183" fontId="52" fillId="7" borderId="56" xfId="0" applyNumberFormat="1" applyFont="1" applyFill="1" applyBorder="1" applyAlignment="1">
      <alignment horizontal="right" vertical="center"/>
    </xf>
    <xf numFmtId="4" fontId="52" fillId="7" borderId="56" xfId="0" applyNumberFormat="1" applyFont="1" applyFill="1" applyBorder="1" applyAlignment="1">
      <alignment horizontal="right" vertical="center"/>
    </xf>
    <xf numFmtId="4" fontId="52" fillId="7" borderId="57" xfId="0" applyNumberFormat="1" applyFont="1" applyFill="1" applyBorder="1" applyAlignment="1">
      <alignment horizontal="right" vertical="center"/>
    </xf>
    <xf numFmtId="0" fontId="52" fillId="7" borderId="57" xfId="0" applyFont="1" applyFill="1" applyBorder="1" applyAlignment="1">
      <alignment horizontal="right" vertical="center"/>
    </xf>
    <xf numFmtId="0" fontId="52" fillId="7" borderId="56" xfId="0" applyFont="1" applyFill="1" applyBorder="1" applyAlignment="1">
      <alignment horizontal="right" vertical="center"/>
    </xf>
    <xf numFmtId="0" fontId="0" fillId="0" borderId="0" xfId="0"/>
    <xf numFmtId="0" fontId="54" fillId="8" borderId="58" xfId="0" applyFont="1" applyFill="1" applyBorder="1" applyAlignment="1">
      <alignment horizontal="left" vertical="center" wrapText="1"/>
    </xf>
    <xf numFmtId="178" fontId="53" fillId="7" borderId="58" xfId="0" applyNumberFormat="1" applyFont="1" applyFill="1" applyBorder="1" applyAlignment="1">
      <alignment horizontal="right" vertical="center" wrapText="1"/>
    </xf>
    <xf numFmtId="178" fontId="53" fillId="7" borderId="59" xfId="0" applyNumberFormat="1" applyFont="1" applyFill="1" applyBorder="1" applyAlignment="1">
      <alignment horizontal="right" vertical="center" wrapText="1"/>
    </xf>
    <xf numFmtId="0" fontId="50" fillId="0" borderId="0" xfId="0" applyFont="1" applyAlignment="1">
      <alignment vertical="top"/>
    </xf>
    <xf numFmtId="0" fontId="51" fillId="6" borderId="53" xfId="0" applyFont="1" applyFill="1" applyBorder="1" applyAlignment="1">
      <alignment horizontal="left" vertical="top"/>
    </xf>
    <xf numFmtId="0" fontId="51" fillId="6" borderId="54" xfId="0" applyFont="1" applyFill="1" applyBorder="1" applyAlignment="1">
      <alignment horizontal="left" vertical="top"/>
    </xf>
    <xf numFmtId="0" fontId="7" fillId="0" borderId="6" xfId="26" applyFont="1" applyBorder="1"/>
    <xf numFmtId="0" fontId="3" fillId="0" borderId="6" xfId="26" applyFont="1" applyBorder="1" applyAlignment="1">
      <alignment horizontal="right" vertical="center"/>
    </xf>
    <xf numFmtId="0" fontId="46" fillId="0" borderId="0" xfId="0" applyFont="1" applyAlignment="1">
      <alignment horizontal="center" vertical="center"/>
    </xf>
    <xf numFmtId="0" fontId="46" fillId="0" borderId="0" xfId="0" applyFont="1" applyBorder="1" applyAlignment="1">
      <alignment horizontal="left" vertical="center"/>
    </xf>
    <xf numFmtId="0" fontId="0" fillId="0" borderId="0" xfId="0" applyBorder="1" applyAlignment="1">
      <alignment horizontal="center" wrapText="1"/>
    </xf>
    <xf numFmtId="0" fontId="0" fillId="0" borderId="0" xfId="0" applyBorder="1" applyAlignment="1">
      <alignment wrapText="1"/>
    </xf>
    <xf numFmtId="0" fontId="0" fillId="0" borderId="0" xfId="0" applyBorder="1" applyAlignment="1">
      <alignment horizontal="center"/>
    </xf>
    <xf numFmtId="0" fontId="55" fillId="0" borderId="6" xfId="0" applyFont="1" applyFill="1" applyBorder="1" applyAlignment="1">
      <alignment horizontal="right" vertical="center"/>
    </xf>
    <xf numFmtId="0" fontId="46" fillId="0" borderId="60" xfId="0" applyFont="1" applyFill="1" applyBorder="1" applyAlignment="1">
      <alignment horizontal="center" vertical="center"/>
    </xf>
    <xf numFmtId="0" fontId="46" fillId="0" borderId="60" xfId="0" applyFont="1" applyFill="1" applyBorder="1" applyAlignment="1">
      <alignment horizontal="left" vertical="center"/>
    </xf>
    <xf numFmtId="0" fontId="0" fillId="0" borderId="60" xfId="0" applyFill="1" applyBorder="1" applyAlignment="1">
      <alignment horizontal="center" wrapText="1"/>
    </xf>
    <xf numFmtId="0" fontId="0" fillId="0" borderId="60" xfId="0" applyFill="1" applyBorder="1" applyAlignment="1">
      <alignment wrapText="1"/>
    </xf>
    <xf numFmtId="0" fontId="0" fillId="0" borderId="60" xfId="0" applyFill="1" applyBorder="1" applyAlignment="1">
      <alignment horizontal="center"/>
    </xf>
    <xf numFmtId="0" fontId="56" fillId="0" borderId="0" xfId="0" applyFont="1" applyBorder="1"/>
    <xf numFmtId="0" fontId="57" fillId="0" borderId="0" xfId="0" applyFont="1" applyFill="1" applyAlignment="1">
      <alignment horizontal="left" vertical="center"/>
    </xf>
    <xf numFmtId="0" fontId="57" fillId="0" borderId="0" xfId="0" applyFont="1" applyFill="1" applyBorder="1" applyAlignment="1">
      <alignment horizontal="left" vertical="center"/>
    </xf>
    <xf numFmtId="0" fontId="55" fillId="0" borderId="0" xfId="0" applyFont="1" applyBorder="1"/>
    <xf numFmtId="0" fontId="55" fillId="0" borderId="0" xfId="0" applyFont="1"/>
    <xf numFmtId="0" fontId="46"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47" fillId="9" borderId="32" xfId="0" applyFont="1" applyFill="1" applyBorder="1" applyAlignment="1">
      <alignment horizontal="left" vertical="center" indent="1"/>
    </xf>
    <xf numFmtId="0" fontId="47" fillId="9" borderId="32" xfId="0" applyFont="1" applyFill="1" applyBorder="1" applyAlignment="1">
      <alignment vertical="center"/>
    </xf>
    <xf numFmtId="0" fontId="47" fillId="9" borderId="33" xfId="0" applyFont="1" applyFill="1" applyBorder="1" applyAlignment="1">
      <alignment vertical="center"/>
    </xf>
    <xf numFmtId="0" fontId="1" fillId="0" borderId="26" xfId="0" applyFont="1" applyFill="1" applyBorder="1" applyAlignment="1">
      <alignment horizontal="center"/>
    </xf>
    <xf numFmtId="164" fontId="1" fillId="0" borderId="34" xfId="0" applyNumberFormat="1" applyFont="1" applyFill="1" applyBorder="1" applyAlignment="1">
      <alignment horizontal="left"/>
    </xf>
    <xf numFmtId="0" fontId="1" fillId="0" borderId="35" xfId="0" applyFont="1" applyFill="1" applyBorder="1" applyAlignment="1">
      <alignment horizontal="center"/>
    </xf>
    <xf numFmtId="164" fontId="1" fillId="0" borderId="36" xfId="0" applyNumberFormat="1" applyFont="1" applyFill="1" applyBorder="1" applyAlignment="1">
      <alignment horizontal="left"/>
    </xf>
    <xf numFmtId="0" fontId="1" fillId="9" borderId="35" xfId="0" applyFont="1" applyFill="1" applyBorder="1" applyAlignment="1">
      <alignment horizontal="center"/>
    </xf>
    <xf numFmtId="164" fontId="1" fillId="9" borderId="36" xfId="0" applyNumberFormat="1" applyFont="1" applyFill="1" applyBorder="1" applyAlignment="1">
      <alignment horizontal="left"/>
    </xf>
    <xf numFmtId="0" fontId="1" fillId="5" borderId="26" xfId="0" applyFont="1" applyFill="1" applyBorder="1" applyAlignment="1">
      <alignment horizontal="center"/>
    </xf>
    <xf numFmtId="164" fontId="1" fillId="5" borderId="34" xfId="0" applyNumberFormat="1" applyFont="1" applyFill="1" applyBorder="1" applyAlignment="1">
      <alignment horizontal="left"/>
    </xf>
    <xf numFmtId="0" fontId="1" fillId="5" borderId="35" xfId="0" applyFont="1" applyFill="1" applyBorder="1" applyAlignment="1">
      <alignment horizontal="center"/>
    </xf>
    <xf numFmtId="164" fontId="1" fillId="5" borderId="36" xfId="0" applyNumberFormat="1" applyFont="1" applyFill="1" applyBorder="1" applyAlignment="1">
      <alignment horizontal="left"/>
    </xf>
    <xf numFmtId="0" fontId="46" fillId="5" borderId="37" xfId="0" applyFont="1" applyFill="1" applyBorder="1" applyAlignment="1">
      <alignment horizontal="center" vertical="center" wrapText="1"/>
    </xf>
    <xf numFmtId="0" fontId="46" fillId="5" borderId="35" xfId="0" applyFont="1" applyFill="1" applyBorder="1" applyAlignment="1">
      <alignment horizontal="left" vertical="center" wrapText="1"/>
    </xf>
    <xf numFmtId="0" fontId="1" fillId="5" borderId="35" xfId="0" applyFont="1" applyFill="1" applyBorder="1" applyAlignment="1">
      <alignment horizontal="center" vertical="center"/>
    </xf>
    <xf numFmtId="164" fontId="1" fillId="5" borderId="36" xfId="0" applyNumberFormat="1" applyFont="1" applyFill="1" applyBorder="1" applyAlignment="1">
      <alignment horizontal="left" vertical="center"/>
    </xf>
    <xf numFmtId="0" fontId="46" fillId="5" borderId="2" xfId="0" applyFont="1" applyFill="1" applyBorder="1" applyAlignment="1">
      <alignment horizontal="center" vertical="center"/>
    </xf>
    <xf numFmtId="0" fontId="46" fillId="5" borderId="35" xfId="0" applyFont="1" applyFill="1" applyBorder="1" applyAlignment="1">
      <alignment horizontal="left" vertical="center"/>
    </xf>
    <xf numFmtId="0" fontId="58" fillId="0" borderId="20" xfId="0" applyNumberFormat="1" applyFont="1" applyFill="1" applyBorder="1" applyAlignment="1">
      <alignment horizontal="left" vertical="center"/>
    </xf>
    <xf numFmtId="0" fontId="46" fillId="0" borderId="20" xfId="0" applyFont="1" applyFill="1" applyBorder="1" applyAlignment="1">
      <alignment horizontal="left" vertical="center"/>
    </xf>
    <xf numFmtId="0" fontId="46" fillId="0" borderId="20" xfId="0" applyNumberFormat="1" applyFont="1" applyFill="1" applyBorder="1" applyAlignment="1">
      <alignment horizontal="left" vertical="center"/>
    </xf>
    <xf numFmtId="0" fontId="0" fillId="0" borderId="20" xfId="0" applyFill="1" applyBorder="1" applyAlignment="1">
      <alignment horizontal="center" wrapText="1"/>
    </xf>
    <xf numFmtId="0" fontId="58" fillId="0" borderId="20" xfId="0" applyFont="1" applyFill="1" applyBorder="1" applyAlignment="1">
      <alignment horizontal="right" vertical="center"/>
    </xf>
    <xf numFmtId="0" fontId="46" fillId="0" borderId="0" xfId="0" applyFont="1" applyAlignment="1">
      <alignment horizontal="left" vertical="center"/>
    </xf>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49" fontId="40" fillId="0" borderId="0" xfId="22" applyNumberFormat="1" applyFont="1" applyFill="1" applyBorder="1" applyAlignment="1" applyProtection="1">
      <alignment horizontal="left"/>
    </xf>
    <xf numFmtId="0" fontId="4" fillId="0" borderId="0" xfId="0" applyNumberFormat="1" applyFont="1" applyFill="1" applyBorder="1" applyAlignment="1">
      <alignment horizontal="left" vertical="center"/>
    </xf>
    <xf numFmtId="0" fontId="1" fillId="0" borderId="4" xfId="35" applyFont="1" applyFill="1" applyBorder="1" applyAlignment="1">
      <alignment wrapText="1"/>
    </xf>
    <xf numFmtId="0" fontId="1" fillId="0" borderId="21" xfId="35" applyFont="1" applyFill="1" applyBorder="1" applyAlignment="1">
      <alignment wrapText="1"/>
    </xf>
    <xf numFmtId="0" fontId="59" fillId="7" borderId="58" xfId="0" applyFont="1" applyFill="1" applyBorder="1" applyAlignment="1">
      <alignment horizontal="left" vertical="center" wrapText="1"/>
    </xf>
    <xf numFmtId="0" fontId="54" fillId="8" borderId="61" xfId="0" applyFont="1" applyFill="1" applyBorder="1" applyAlignment="1">
      <alignment horizontal="left" vertical="center" wrapText="1"/>
    </xf>
    <xf numFmtId="179" fontId="1" fillId="0" borderId="20" xfId="35" applyNumberFormat="1" applyFont="1" applyFill="1" applyBorder="1" applyAlignment="1">
      <alignment horizontal="right"/>
    </xf>
    <xf numFmtId="179" fontId="1" fillId="0" borderId="0" xfId="35" applyNumberFormat="1" applyFont="1" applyFill="1" applyBorder="1" applyAlignment="1">
      <alignment horizontal="right"/>
    </xf>
    <xf numFmtId="179" fontId="1" fillId="0" borderId="18" xfId="35" applyNumberFormat="1" applyFont="1" applyFill="1" applyBorder="1" applyAlignment="1">
      <alignment horizontal="right"/>
    </xf>
    <xf numFmtId="179" fontId="1" fillId="0" borderId="5" xfId="35" applyNumberFormat="1" applyFont="1" applyFill="1" applyBorder="1"/>
    <xf numFmtId="179" fontId="1" fillId="0" borderId="38" xfId="35" applyNumberFormat="1" applyFont="1" applyFill="1" applyBorder="1"/>
    <xf numFmtId="179" fontId="1" fillId="0" borderId="39" xfId="35" applyNumberFormat="1" applyFont="1" applyFill="1" applyBorder="1"/>
    <xf numFmtId="0" fontId="1" fillId="0" borderId="4" xfId="35" applyFont="1" applyFill="1" applyBorder="1" applyAlignment="1">
      <alignment horizontal="left" wrapText="1"/>
    </xf>
    <xf numFmtId="0" fontId="1" fillId="0" borderId="21" xfId="35" applyFont="1" applyFill="1" applyBorder="1" applyAlignment="1">
      <alignment horizontal="left" wrapText="1" indent="1"/>
    </xf>
    <xf numFmtId="0" fontId="1" fillId="0" borderId="21" xfId="35" applyFont="1" applyFill="1" applyBorder="1" applyAlignment="1">
      <alignment horizontal="left" wrapText="1" indent="2"/>
    </xf>
    <xf numFmtId="0" fontId="1" fillId="0" borderId="0" xfId="35" applyFont="1" applyFill="1" applyBorder="1"/>
    <xf numFmtId="3" fontId="2" fillId="5" borderId="40" xfId="35" applyNumberFormat="1" applyFont="1" applyFill="1" applyBorder="1" applyAlignment="1">
      <alignment horizontal="center" vertical="center" wrapText="1"/>
    </xf>
    <xf numFmtId="0" fontId="1" fillId="0" borderId="41" xfId="0" applyFont="1" applyFill="1" applyBorder="1" applyAlignment="1">
      <alignment horizontal="left" wrapText="1"/>
    </xf>
    <xf numFmtId="0" fontId="0" fillId="0" borderId="0" xfId="0" applyAlignment="1">
      <alignment horizontal="right"/>
    </xf>
    <xf numFmtId="0" fontId="46" fillId="0" borderId="0" xfId="0" applyFont="1" applyFill="1"/>
    <xf numFmtId="0" fontId="52" fillId="0" borderId="0" xfId="0" applyFont="1" applyFill="1" applyBorder="1" applyAlignment="1">
      <alignment vertical="top" wrapText="1"/>
    </xf>
    <xf numFmtId="178" fontId="0" fillId="0" borderId="0" xfId="0" applyNumberFormat="1"/>
    <xf numFmtId="179" fontId="0" fillId="0" borderId="0" xfId="0" applyNumberFormat="1"/>
    <xf numFmtId="164" fontId="1" fillId="0" borderId="20" xfId="0" applyNumberFormat="1" applyFont="1" applyFill="1" applyBorder="1" applyAlignment="1">
      <alignment horizontal="right" wrapText="1"/>
    </xf>
    <xf numFmtId="164" fontId="1" fillId="0" borderId="20" xfId="0" applyNumberFormat="1" applyFont="1" applyFill="1" applyBorder="1" applyAlignment="1">
      <alignment horizontal="right"/>
    </xf>
    <xf numFmtId="180" fontId="1" fillId="0" borderId="20" xfId="0" applyNumberFormat="1" applyFont="1" applyFill="1" applyBorder="1" applyAlignment="1">
      <alignment horizontal="right"/>
    </xf>
    <xf numFmtId="164" fontId="1" fillId="0" borderId="0" xfId="0" applyNumberFormat="1" applyFont="1" applyFill="1" applyBorder="1" applyAlignment="1">
      <alignment horizontal="right" wrapText="1"/>
    </xf>
    <xf numFmtId="180" fontId="1" fillId="0" borderId="0" xfId="0" applyNumberFormat="1" applyFont="1" applyFill="1" applyBorder="1" applyAlignment="1">
      <alignment horizontal="right"/>
    </xf>
    <xf numFmtId="180" fontId="1" fillId="0" borderId="18" xfId="0" applyNumberFormat="1" applyFont="1" applyFill="1" applyBorder="1" applyAlignment="1">
      <alignment horizontal="right"/>
    </xf>
    <xf numFmtId="0" fontId="1" fillId="0" borderId="21" xfId="0" applyFont="1" applyFill="1" applyBorder="1" applyAlignment="1">
      <alignment horizontal="left" wrapText="1"/>
    </xf>
    <xf numFmtId="0" fontId="1" fillId="0" borderId="21" xfId="0" applyFont="1" applyFill="1" applyBorder="1" applyAlignment="1">
      <alignment horizontal="left" wrapText="1" indent="1"/>
    </xf>
    <xf numFmtId="0" fontId="1" fillId="0" borderId="24" xfId="0" applyFont="1" applyFill="1" applyBorder="1" applyAlignment="1">
      <alignment horizontal="left" wrapText="1" indent="1"/>
    </xf>
    <xf numFmtId="180" fontId="1" fillId="0" borderId="5" xfId="0" applyNumberFormat="1" applyFont="1" applyFill="1" applyBorder="1" applyAlignment="1">
      <alignment horizontal="right" wrapText="1"/>
    </xf>
    <xf numFmtId="180" fontId="1" fillId="0" borderId="38" xfId="0" applyNumberFormat="1" applyFont="1" applyFill="1" applyBorder="1" applyAlignment="1">
      <alignment horizontal="right" wrapText="1"/>
    </xf>
    <xf numFmtId="164" fontId="1" fillId="0" borderId="4" xfId="0" applyNumberFormat="1" applyFont="1" applyFill="1" applyBorder="1" applyAlignment="1">
      <alignment horizontal="right" wrapText="1"/>
    </xf>
    <xf numFmtId="164" fontId="1" fillId="0" borderId="21" xfId="0" applyNumberFormat="1" applyFont="1" applyFill="1" applyBorder="1" applyAlignment="1">
      <alignment horizontal="right" wrapText="1"/>
    </xf>
    <xf numFmtId="0" fontId="1" fillId="0" borderId="0" xfId="35" applyFont="1" applyFill="1" applyAlignment="1">
      <alignment horizontal="left" vertical="center"/>
    </xf>
    <xf numFmtId="0" fontId="4" fillId="0" borderId="0" xfId="35" applyFont="1" applyFill="1" applyBorder="1" applyAlignment="1">
      <alignment horizontal="right" vertical="center"/>
    </xf>
    <xf numFmtId="180" fontId="1" fillId="0" borderId="5" xfId="35" applyNumberFormat="1" applyFont="1" applyFill="1" applyBorder="1" applyAlignment="1">
      <alignment horizontal="right"/>
    </xf>
    <xf numFmtId="180" fontId="1" fillId="0" borderId="38" xfId="35" applyNumberFormat="1" applyFont="1" applyFill="1" applyBorder="1" applyAlignment="1">
      <alignment horizontal="right"/>
    </xf>
    <xf numFmtId="180" fontId="1" fillId="0" borderId="39" xfId="35" applyNumberFormat="1" applyFont="1" applyFill="1" applyBorder="1" applyAlignment="1">
      <alignment horizontal="right"/>
    </xf>
    <xf numFmtId="165" fontId="1" fillId="0" borderId="0" xfId="35" applyNumberFormat="1" applyFont="1" applyFill="1" applyAlignment="1">
      <alignment horizontal="left" vertical="center"/>
    </xf>
    <xf numFmtId="0" fontId="7" fillId="0" borderId="6" xfId="29" applyFont="1" applyFill="1" applyBorder="1"/>
    <xf numFmtId="0" fontId="3" fillId="0" borderId="6" xfId="29" applyFont="1" applyFill="1" applyBorder="1" applyAlignment="1">
      <alignment horizontal="right" vertical="center"/>
    </xf>
    <xf numFmtId="0" fontId="46" fillId="0" borderId="6" xfId="28" applyFont="1" applyFill="1" applyBorder="1" applyAlignment="1">
      <alignment horizontal="right" vertical="center"/>
    </xf>
    <xf numFmtId="0" fontId="7" fillId="0" borderId="0" xfId="29" applyFont="1" applyFill="1" applyBorder="1"/>
    <xf numFmtId="0" fontId="3" fillId="0" borderId="0" xfId="29" applyFont="1" applyFill="1" applyBorder="1" applyAlignment="1">
      <alignment horizontal="right" vertical="center"/>
    </xf>
    <xf numFmtId="14" fontId="1" fillId="0" borderId="0" xfId="28" applyNumberFormat="1" applyFont="1" applyBorder="1" applyAlignment="1">
      <alignment horizontal="right"/>
    </xf>
    <xf numFmtId="0" fontId="3" fillId="0" borderId="0" xfId="29" applyFill="1"/>
    <xf numFmtId="0" fontId="8" fillId="0" borderId="0" xfId="29" applyFont="1" applyFill="1" applyBorder="1" applyAlignment="1">
      <alignment horizontal="left"/>
    </xf>
    <xf numFmtId="0" fontId="9" fillId="0" borderId="0" xfId="29" applyFont="1" applyFill="1" applyBorder="1" applyAlignment="1">
      <alignment horizontal="left"/>
    </xf>
    <xf numFmtId="0" fontId="3" fillId="0" borderId="0" xfId="29" applyFill="1" applyBorder="1"/>
    <xf numFmtId="0" fontId="3" fillId="0" borderId="0" xfId="29" applyFont="1" applyFill="1" applyBorder="1"/>
    <xf numFmtId="0" fontId="6" fillId="0" borderId="0" xfId="29" applyFont="1" applyFill="1" applyBorder="1"/>
    <xf numFmtId="0" fontId="3" fillId="0" borderId="0" xfId="29" applyFill="1" applyBorder="1" applyAlignment="1">
      <alignment horizontal="center"/>
    </xf>
    <xf numFmtId="0" fontId="60" fillId="0" borderId="0" xfId="0" applyFont="1" applyAlignment="1">
      <alignment horizontal="justify" vertical="top"/>
    </xf>
    <xf numFmtId="0" fontId="7" fillId="0" borderId="0" xfId="29" applyFont="1" applyFill="1" applyAlignment="1">
      <alignment vertical="top"/>
    </xf>
    <xf numFmtId="0" fontId="3" fillId="0" borderId="0" xfId="29" applyNumberFormat="1" applyFill="1" applyBorder="1"/>
    <xf numFmtId="0" fontId="3" fillId="0" borderId="0" xfId="29" applyFill="1" applyBorder="1" applyAlignment="1"/>
    <xf numFmtId="0" fontId="46" fillId="0" borderId="6" xfId="27" applyFont="1" applyFill="1" applyBorder="1" applyAlignment="1">
      <alignment horizontal="right" vertical="center"/>
    </xf>
    <xf numFmtId="0" fontId="1" fillId="0" borderId="0" xfId="26" applyFont="1" applyFill="1" applyAlignment="1">
      <alignment horizontal="right"/>
    </xf>
    <xf numFmtId="0" fontId="7" fillId="0" borderId="0" xfId="26" applyFont="1" applyFill="1"/>
    <xf numFmtId="0" fontId="7" fillId="0" borderId="0" xfId="26" applyFont="1" applyFill="1" applyAlignment="1">
      <alignment horizontal="left"/>
    </xf>
    <xf numFmtId="0" fontId="10" fillId="0" borderId="0" xfId="26" applyFont="1" applyFill="1" applyBorder="1"/>
    <xf numFmtId="0" fontId="10" fillId="0" borderId="0" xfId="26" applyFont="1" applyFill="1"/>
    <xf numFmtId="0" fontId="37" fillId="0" borderId="0" xfId="22" applyAlignment="1" applyProtection="1"/>
    <xf numFmtId="0" fontId="61" fillId="0" borderId="0" xfId="26" applyFont="1" applyFill="1" applyBorder="1" applyAlignment="1"/>
    <xf numFmtId="0" fontId="37" fillId="0" borderId="0" xfId="22" applyFill="1" applyAlignment="1" applyProtection="1"/>
    <xf numFmtId="180" fontId="1" fillId="0" borderId="5" xfId="0" applyNumberFormat="1" applyFont="1" applyFill="1" applyBorder="1" applyAlignment="1">
      <alignment horizontal="right"/>
    </xf>
    <xf numFmtId="180" fontId="1" fillId="0" borderId="38" xfId="0" applyNumberFormat="1" applyFont="1" applyFill="1" applyBorder="1" applyAlignment="1">
      <alignment horizontal="right"/>
    </xf>
    <xf numFmtId="179" fontId="1" fillId="0" borderId="38" xfId="0" applyNumberFormat="1" applyFont="1" applyFill="1" applyBorder="1" applyAlignment="1">
      <alignment horizontal="right" wrapText="1"/>
    </xf>
    <xf numFmtId="164" fontId="1" fillId="0" borderId="18" xfId="0" applyNumberFormat="1" applyFont="1" applyFill="1" applyBorder="1" applyAlignment="1">
      <alignment horizontal="right" wrapText="1"/>
    </xf>
    <xf numFmtId="180" fontId="1" fillId="0" borderId="39" xfId="0" applyNumberFormat="1" applyFont="1" applyFill="1" applyBorder="1" applyAlignment="1">
      <alignment horizontal="right" wrapText="1"/>
    </xf>
    <xf numFmtId="164" fontId="1" fillId="0" borderId="18" xfId="0" applyNumberFormat="1" applyFont="1" applyFill="1" applyBorder="1" applyAlignment="1">
      <alignment horizontal="right"/>
    </xf>
    <xf numFmtId="179" fontId="1" fillId="0" borderId="39" xfId="0" applyNumberFormat="1" applyFont="1" applyFill="1" applyBorder="1" applyAlignment="1">
      <alignment horizontal="right" wrapText="1"/>
    </xf>
    <xf numFmtId="164" fontId="1" fillId="0" borderId="4" xfId="0" applyNumberFormat="1" applyFont="1" applyFill="1" applyBorder="1" applyAlignment="1">
      <alignment horizontal="right"/>
    </xf>
    <xf numFmtId="164" fontId="1" fillId="0" borderId="21" xfId="0" applyNumberFormat="1" applyFont="1" applyFill="1" applyBorder="1" applyAlignment="1">
      <alignment horizontal="right"/>
    </xf>
    <xf numFmtId="0" fontId="1" fillId="0" borderId="0" xfId="0" applyFont="1" applyFill="1" applyBorder="1" applyAlignment="1">
      <alignment horizontal="right"/>
    </xf>
    <xf numFmtId="0" fontId="1" fillId="0" borderId="38" xfId="0" applyFont="1" applyFill="1" applyBorder="1" applyAlignment="1">
      <alignment horizontal="right"/>
    </xf>
    <xf numFmtId="0" fontId="1" fillId="0" borderId="21" xfId="0" applyFont="1" applyFill="1" applyBorder="1" applyAlignment="1">
      <alignment horizontal="right"/>
    </xf>
    <xf numFmtId="164" fontId="1" fillId="0" borderId="24" xfId="0" applyNumberFormat="1" applyFont="1" applyFill="1" applyBorder="1" applyAlignment="1">
      <alignment horizontal="right" wrapText="1"/>
    </xf>
    <xf numFmtId="180" fontId="1" fillId="0" borderId="39" xfId="0" applyNumberFormat="1" applyFont="1" applyFill="1" applyBorder="1" applyAlignment="1">
      <alignment horizontal="right"/>
    </xf>
    <xf numFmtId="0" fontId="1" fillId="0" borderId="18" xfId="0" applyFont="1" applyFill="1" applyBorder="1" applyAlignment="1">
      <alignment horizontal="right"/>
    </xf>
    <xf numFmtId="0" fontId="3" fillId="0" borderId="0" xfId="26" applyFont="1" applyFill="1" applyBorder="1" applyAlignment="1">
      <alignment horizontal="left" wrapText="1"/>
    </xf>
    <xf numFmtId="0" fontId="3" fillId="0" borderId="0" xfId="41" applyFont="1" applyBorder="1" applyAlignment="1">
      <alignment horizontal="left"/>
    </xf>
    <xf numFmtId="0" fontId="3" fillId="0" borderId="0" xfId="41" applyFont="1" applyAlignment="1">
      <alignment horizontal="left"/>
    </xf>
    <xf numFmtId="0" fontId="13" fillId="0" borderId="0" xfId="44" applyFill="1" applyBorder="1" applyAlignment="1" applyProtection="1">
      <alignment wrapText="1"/>
    </xf>
    <xf numFmtId="0" fontId="3" fillId="5" borderId="0" xfId="26" applyFont="1" applyFill="1" applyBorder="1" applyAlignment="1">
      <alignment horizontal="right"/>
    </xf>
    <xf numFmtId="0" fontId="13" fillId="0" borderId="0" xfId="44" applyAlignment="1" applyProtection="1">
      <alignment horizontal="right" readingOrder="1"/>
    </xf>
    <xf numFmtId="0" fontId="13" fillId="0" borderId="0" xfId="44" applyAlignment="1" applyProtection="1">
      <alignment horizontal="left" vertical="top" wrapText="1" indent="2"/>
    </xf>
    <xf numFmtId="0" fontId="13" fillId="0" borderId="0" xfId="44" applyBorder="1" applyAlignment="1" applyProtection="1">
      <alignment horizontal="left" vertical="top" indent="2"/>
    </xf>
    <xf numFmtId="0" fontId="13" fillId="5" borderId="0" xfId="44" applyFill="1" applyAlignment="1" applyProtection="1">
      <alignment horizontal="left" indent="2"/>
    </xf>
    <xf numFmtId="0" fontId="13" fillId="5" borderId="0" xfId="19" applyFill="1" applyAlignment="1" applyProtection="1">
      <alignment horizontal="left" indent="3"/>
    </xf>
    <xf numFmtId="0" fontId="3" fillId="0" borderId="0" xfId="26"/>
    <xf numFmtId="0" fontId="3" fillId="0" borderId="0" xfId="26" applyFont="1" applyAlignment="1"/>
    <xf numFmtId="0" fontId="4" fillId="0" borderId="0" xfId="29" applyFont="1" applyFill="1"/>
    <xf numFmtId="0" fontId="51" fillId="6" borderId="54" xfId="0" applyFont="1" applyFill="1" applyBorder="1" applyAlignment="1">
      <alignment horizontal="center" wrapText="1"/>
    </xf>
    <xf numFmtId="0" fontId="51" fillId="6" borderId="55" xfId="0" applyFont="1" applyFill="1" applyBorder="1" applyAlignment="1">
      <alignment horizontal="center" wrapText="1"/>
    </xf>
    <xf numFmtId="0" fontId="3" fillId="0" borderId="52" xfId="32" applyFont="1" applyBorder="1" applyAlignment="1">
      <alignment horizontal="right" vertical="center"/>
    </xf>
    <xf numFmtId="0" fontId="62" fillId="0" borderId="0" xfId="45"/>
    <xf numFmtId="0" fontId="6" fillId="0" borderId="23" xfId="32" applyFont="1" applyBorder="1" applyAlignment="1">
      <alignment horizontal="center" vertical="center"/>
    </xf>
    <xf numFmtId="0" fontId="3" fillId="0" borderId="0" xfId="32" applyFont="1" applyBorder="1" applyAlignment="1">
      <alignment horizontal="center" vertical="center"/>
    </xf>
    <xf numFmtId="0" fontId="3" fillId="0" borderId="0" xfId="32" applyFont="1" applyBorder="1"/>
    <xf numFmtId="0" fontId="1" fillId="2" borderId="0" xfId="32" applyFont="1" applyFill="1" applyBorder="1" applyAlignment="1">
      <alignment horizontal="right" vertical="center"/>
    </xf>
    <xf numFmtId="0" fontId="63" fillId="0" borderId="0" xfId="45" applyFont="1"/>
    <xf numFmtId="0" fontId="6" fillId="0" borderId="0" xfId="32" applyFont="1" applyBorder="1" applyAlignment="1">
      <alignment horizontal="center" vertical="center"/>
    </xf>
    <xf numFmtId="0" fontId="3" fillId="2" borderId="0" xfId="32" applyFont="1" applyFill="1" applyBorder="1" applyAlignment="1">
      <alignment horizontal="right"/>
    </xf>
    <xf numFmtId="0" fontId="64" fillId="0" borderId="0" xfId="32" applyFont="1" applyFill="1" applyBorder="1" applyAlignment="1">
      <alignment horizontal="center" vertical="top"/>
    </xf>
    <xf numFmtId="0" fontId="3" fillId="0" borderId="0" xfId="32" applyFont="1" applyFill="1" applyBorder="1"/>
    <xf numFmtId="0" fontId="36" fillId="0" borderId="0" xfId="46"/>
    <xf numFmtId="0" fontId="48" fillId="0" borderId="0" xfId="46" applyFont="1"/>
    <xf numFmtId="0" fontId="54" fillId="8" borderId="58" xfId="0" applyFont="1" applyFill="1" applyBorder="1" applyAlignment="1">
      <alignment horizontal="center" wrapText="1"/>
    </xf>
    <xf numFmtId="0" fontId="54" fillId="8" borderId="59" xfId="0" applyFont="1" applyFill="1" applyBorder="1" applyAlignment="1">
      <alignment horizontal="center" wrapText="1"/>
    </xf>
    <xf numFmtId="0" fontId="59" fillId="7" borderId="58" xfId="0" applyFont="1" applyFill="1" applyBorder="1" applyAlignment="1">
      <alignment horizontal="left" vertical="center" wrapText="1"/>
    </xf>
    <xf numFmtId="0" fontId="54" fillId="8" borderId="61" xfId="0" applyFont="1" applyFill="1" applyBorder="1" applyAlignment="1">
      <alignment horizontal="left" vertical="center" wrapText="1"/>
    </xf>
    <xf numFmtId="0" fontId="54" fillId="8" borderId="62" xfId="0" applyFont="1" applyFill="1" applyBorder="1" applyAlignment="1">
      <alignment horizontal="center" wrapText="1"/>
    </xf>
    <xf numFmtId="0" fontId="54" fillId="8" borderId="58" xfId="0" applyFont="1" applyFill="1" applyBorder="1" applyAlignment="1">
      <alignment horizontal="center" wrapText="1"/>
    </xf>
    <xf numFmtId="0" fontId="54" fillId="8" borderId="59" xfId="0" applyFont="1" applyFill="1" applyBorder="1" applyAlignment="1">
      <alignment horizontal="center" wrapText="1"/>
    </xf>
    <xf numFmtId="0" fontId="51" fillId="6" borderId="64" xfId="0" applyFont="1" applyFill="1" applyBorder="1" applyAlignment="1">
      <alignment horizontal="center" wrapText="1"/>
    </xf>
    <xf numFmtId="0" fontId="51" fillId="6" borderId="65" xfId="0" applyFont="1" applyFill="1" applyBorder="1" applyAlignment="1">
      <alignment horizontal="left" vertical="top" wrapText="1"/>
    </xf>
    <xf numFmtId="0" fontId="51" fillId="6" borderId="53" xfId="0" applyFont="1" applyFill="1" applyBorder="1" applyAlignment="1">
      <alignment horizontal="left" vertical="top" wrapText="1"/>
    </xf>
    <xf numFmtId="0" fontId="51" fillId="6" borderId="54" xfId="0" applyFont="1" applyFill="1" applyBorder="1" applyAlignment="1">
      <alignment horizontal="center" wrapText="1"/>
    </xf>
    <xf numFmtId="0" fontId="51" fillId="6" borderId="55" xfId="0" applyFont="1" applyFill="1" applyBorder="1" applyAlignment="1">
      <alignment horizontal="center" wrapText="1"/>
    </xf>
    <xf numFmtId="0" fontId="52" fillId="10" borderId="63" xfId="38" applyFont="1" applyFill="1" applyBorder="1" applyAlignment="1">
      <alignment horizontal="left" vertical="top" wrapText="1"/>
    </xf>
    <xf numFmtId="0" fontId="52" fillId="10" borderId="56" xfId="38" applyFont="1" applyFill="1" applyBorder="1" applyAlignment="1">
      <alignment horizontal="left" vertical="top" wrapText="1"/>
    </xf>
    <xf numFmtId="0" fontId="52" fillId="10" borderId="56" xfId="0" applyFont="1" applyFill="1" applyBorder="1" applyAlignment="1">
      <alignment horizontal="left" vertical="top" wrapText="1"/>
    </xf>
    <xf numFmtId="0" fontId="52" fillId="10" borderId="63" xfId="0" applyFont="1" applyFill="1" applyBorder="1" applyAlignment="1">
      <alignment horizontal="left" vertical="top" wrapText="1"/>
    </xf>
    <xf numFmtId="0" fontId="3" fillId="0" borderId="0" xfId="26" applyFont="1" applyFill="1" applyBorder="1" applyAlignment="1">
      <alignment horizontal="left" vertical="top" wrapText="1"/>
    </xf>
    <xf numFmtId="0" fontId="9" fillId="0" borderId="0" xfId="41" applyFont="1" applyFill="1" applyBorder="1" applyAlignment="1">
      <alignment horizontal="left"/>
    </xf>
    <xf numFmtId="0" fontId="3" fillId="0" borderId="0" xfId="26" applyFont="1" applyFill="1" applyBorder="1" applyAlignment="1">
      <alignment horizontal="left" wrapText="1"/>
    </xf>
    <xf numFmtId="0" fontId="0" fillId="0" borderId="0" xfId="0" applyAlignment="1">
      <alignment horizontal="left" wrapText="1"/>
    </xf>
    <xf numFmtId="0" fontId="13" fillId="0" borderId="0" xfId="44" applyFont="1" applyFill="1" applyBorder="1" applyAlignment="1" applyProtection="1">
      <alignment horizontal="left" vertical="top" wrapText="1"/>
    </xf>
    <xf numFmtId="0" fontId="3" fillId="0" borderId="0" xfId="41" applyFont="1" applyBorder="1" applyAlignment="1">
      <alignment horizontal="left"/>
    </xf>
    <xf numFmtId="0" fontId="3" fillId="0" borderId="0" xfId="26" applyAlignment="1">
      <alignment horizontal="left"/>
    </xf>
    <xf numFmtId="0" fontId="13" fillId="0" borderId="0" xfId="44" applyBorder="1" applyAlignment="1" applyProtection="1">
      <alignment horizontal="left" wrapText="1"/>
    </xf>
    <xf numFmtId="0" fontId="13" fillId="0" borderId="0" xfId="44" applyAlignment="1" applyProtection="1">
      <alignment horizontal="left" wrapText="1"/>
    </xf>
    <xf numFmtId="0" fontId="9" fillId="0" borderId="0" xfId="40" applyFont="1" applyAlignment="1">
      <alignment horizontal="left" wrapText="1"/>
    </xf>
    <xf numFmtId="0" fontId="1" fillId="0" borderId="2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42" xfId="0" applyFont="1" applyBorder="1" applyAlignment="1">
      <alignment horizontal="center" vertical="center" wrapText="1"/>
    </xf>
    <xf numFmtId="0" fontId="5" fillId="0" borderId="0" xfId="0" applyFont="1" applyFill="1" applyAlignment="1">
      <alignment horizontal="left" wrapText="1"/>
    </xf>
    <xf numFmtId="0" fontId="1" fillId="0" borderId="41" xfId="0" applyFont="1" applyFill="1" applyBorder="1" applyAlignment="1">
      <alignment horizontal="center" vertical="center" wrapText="1"/>
    </xf>
    <xf numFmtId="0" fontId="6" fillId="0" borderId="0" xfId="0" applyFont="1" applyFill="1" applyAlignment="1">
      <alignment horizontal="left" vertical="center" wrapText="1"/>
    </xf>
    <xf numFmtId="0" fontId="1" fillId="0" borderId="2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6" fillId="0" borderId="5" xfId="0" applyFont="1" applyBorder="1" applyAlignment="1">
      <alignment horizontal="center" vertical="center" wrapText="1"/>
    </xf>
    <xf numFmtId="0" fontId="46" fillId="0" borderId="39" xfId="0" applyFont="1" applyBorder="1" applyAlignment="1">
      <alignment horizontal="center" vertical="center" wrapText="1"/>
    </xf>
    <xf numFmtId="0" fontId="0" fillId="0" borderId="0" xfId="0" applyAlignment="1">
      <alignment horizontal="left" vertical="center" wrapText="1"/>
    </xf>
    <xf numFmtId="182" fontId="4" fillId="0"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182" fontId="4" fillId="0" borderId="0" xfId="0" applyNumberFormat="1" applyFont="1" applyFill="1" applyBorder="1" applyAlignment="1">
      <alignment horizontal="left" vertical="center"/>
    </xf>
    <xf numFmtId="0" fontId="6" fillId="0" borderId="0" xfId="35" applyFont="1" applyFill="1" applyAlignment="1">
      <alignment horizontal="left" vertical="center" wrapText="1"/>
    </xf>
    <xf numFmtId="0" fontId="1" fillId="0" borderId="22" xfId="35" applyFont="1" applyFill="1" applyBorder="1" applyAlignment="1">
      <alignment horizontal="left" vertical="center" wrapText="1"/>
    </xf>
    <xf numFmtId="0" fontId="1" fillId="0" borderId="40" xfId="35" applyFont="1" applyFill="1" applyBorder="1" applyAlignment="1">
      <alignment horizontal="left" vertical="center" wrapText="1"/>
    </xf>
    <xf numFmtId="0" fontId="1" fillId="0" borderId="43" xfId="35" applyFont="1" applyFill="1" applyBorder="1" applyAlignment="1">
      <alignment horizontal="left" vertical="center" wrapText="1"/>
    </xf>
    <xf numFmtId="0" fontId="1" fillId="0" borderId="4" xfId="35" applyFont="1" applyFill="1" applyBorder="1" applyAlignment="1">
      <alignment horizontal="center" vertical="center" wrapText="1"/>
    </xf>
    <xf numFmtId="0" fontId="1" fillId="0" borderId="40" xfId="35" applyFont="1" applyFill="1" applyBorder="1" applyAlignment="1">
      <alignment horizontal="center" vertical="center" wrapText="1"/>
    </xf>
    <xf numFmtId="0" fontId="1" fillId="0" borderId="43" xfId="35" applyFont="1" applyFill="1" applyBorder="1" applyAlignment="1">
      <alignment horizontal="center" vertical="center" wrapText="1"/>
    </xf>
    <xf numFmtId="0" fontId="1" fillId="0" borderId="3" xfId="35" applyFont="1" applyFill="1" applyBorder="1" applyAlignment="1">
      <alignment horizontal="center" vertical="center" wrapText="1"/>
    </xf>
    <xf numFmtId="0" fontId="1" fillId="0" borderId="21" xfId="35" applyFont="1" applyFill="1" applyBorder="1" applyAlignment="1">
      <alignment horizontal="center" vertical="center" wrapText="1"/>
    </xf>
    <xf numFmtId="0" fontId="38" fillId="0" borderId="21" xfId="35" applyBorder="1" applyAlignment="1">
      <alignment horizontal="center" vertical="center" wrapText="1"/>
    </xf>
    <xf numFmtId="0" fontId="38" fillId="0" borderId="24" xfId="35" applyBorder="1" applyAlignment="1">
      <alignment horizontal="center" vertical="center" wrapText="1"/>
    </xf>
    <xf numFmtId="0" fontId="1" fillId="0" borderId="42" xfId="35" applyFont="1" applyFill="1" applyBorder="1" applyAlignment="1">
      <alignment horizontal="center" vertical="center" wrapText="1"/>
    </xf>
    <xf numFmtId="0" fontId="1" fillId="5" borderId="5" xfId="35" applyFont="1" applyFill="1" applyBorder="1" applyAlignment="1">
      <alignment horizontal="center" vertical="center" wrapText="1"/>
    </xf>
    <xf numFmtId="0" fontId="1" fillId="5" borderId="39" xfId="35" applyFont="1" applyFill="1" applyBorder="1" applyAlignment="1">
      <alignment horizontal="center" vertical="center" wrapText="1"/>
    </xf>
    <xf numFmtId="0" fontId="1" fillId="5" borderId="38" xfId="35" applyFont="1" applyFill="1" applyBorder="1" applyAlignment="1">
      <alignment horizontal="center" vertical="center" wrapText="1"/>
    </xf>
    <xf numFmtId="0" fontId="43" fillId="0" borderId="0" xfId="22" applyFont="1" applyFill="1" applyBorder="1" applyAlignment="1" applyProtection="1">
      <alignment wrapText="1"/>
    </xf>
    <xf numFmtId="0" fontId="7" fillId="0" borderId="0" xfId="29" applyFont="1" applyFill="1" applyBorder="1" applyAlignment="1">
      <alignment wrapText="1"/>
    </xf>
    <xf numFmtId="0" fontId="43" fillId="0" borderId="0" xfId="22" applyFont="1" applyFill="1" applyBorder="1" applyAlignment="1" applyProtection="1">
      <alignment vertical="top" wrapText="1"/>
    </xf>
    <xf numFmtId="0" fontId="48" fillId="0" borderId="0" xfId="0" applyFont="1" applyAlignment="1">
      <alignment vertical="top" wrapText="1"/>
    </xf>
    <xf numFmtId="0" fontId="45" fillId="4" borderId="8" xfId="0" applyFont="1" applyFill="1" applyBorder="1" applyAlignment="1">
      <alignment horizontal="center" vertical="center" wrapText="1"/>
    </xf>
    <xf numFmtId="0" fontId="45" fillId="4" borderId="44" xfId="0" applyFont="1" applyFill="1" applyBorder="1" applyAlignment="1">
      <alignment horizontal="center" vertical="center" wrapText="1"/>
    </xf>
    <xf numFmtId="0" fontId="7" fillId="4" borderId="45" xfId="26" applyFont="1" applyFill="1" applyBorder="1" applyAlignment="1">
      <alignment horizontal="left" vertical="center" wrapText="1" indent="1"/>
    </xf>
    <xf numFmtId="0" fontId="44" fillId="11" borderId="46" xfId="0" applyFont="1" applyFill="1" applyBorder="1" applyAlignment="1">
      <alignment horizontal="center" vertical="center"/>
    </xf>
    <xf numFmtId="0" fontId="44" fillId="11" borderId="47" xfId="0" applyFont="1" applyFill="1" applyBorder="1" applyAlignment="1">
      <alignment horizontal="center" vertical="center"/>
    </xf>
    <xf numFmtId="0" fontId="44" fillId="11" borderId="48" xfId="0" applyFont="1" applyFill="1" applyBorder="1" applyAlignment="1">
      <alignment horizontal="center" vertical="center"/>
    </xf>
    <xf numFmtId="0" fontId="45" fillId="4" borderId="49" xfId="0" applyFont="1" applyFill="1" applyBorder="1" applyAlignment="1">
      <alignment horizontal="center" vertical="center" wrapText="1"/>
    </xf>
    <xf numFmtId="0" fontId="45" fillId="4" borderId="50" xfId="0" applyFont="1" applyFill="1" applyBorder="1" applyAlignment="1">
      <alignment horizontal="center" vertical="center" wrapText="1"/>
    </xf>
    <xf numFmtId="0" fontId="45" fillId="4" borderId="51" xfId="0" applyFont="1" applyFill="1" applyBorder="1" applyAlignment="1">
      <alignment horizontal="center" vertical="center" wrapText="1"/>
    </xf>
    <xf numFmtId="0" fontId="46" fillId="9" borderId="27" xfId="0" applyFont="1" applyFill="1" applyBorder="1" applyAlignment="1">
      <alignment horizontal="center" vertical="center" wrapText="1"/>
    </xf>
    <xf numFmtId="0" fontId="46" fillId="9" borderId="30" xfId="0" applyFont="1" applyFill="1" applyBorder="1" applyAlignment="1">
      <alignment horizontal="center" vertical="center" wrapText="1"/>
    </xf>
    <xf numFmtId="0" fontId="46" fillId="9" borderId="28" xfId="0" applyFont="1" applyFill="1" applyBorder="1" applyAlignment="1">
      <alignment horizontal="left" vertical="center" wrapText="1"/>
    </xf>
    <xf numFmtId="0" fontId="46" fillId="9" borderId="0" xfId="0" applyFont="1" applyFill="1" applyBorder="1" applyAlignment="1">
      <alignment horizontal="left" vertical="center" wrapText="1"/>
    </xf>
    <xf numFmtId="0" fontId="46" fillId="9" borderId="31" xfId="0" applyFont="1" applyFill="1" applyBorder="1" applyAlignment="1">
      <alignment horizontal="center" vertical="center" wrapText="1"/>
    </xf>
    <xf numFmtId="0" fontId="46" fillId="9" borderId="29" xfId="0" applyFont="1" applyFill="1" applyBorder="1" applyAlignment="1">
      <alignment horizontal="left" vertical="center" wrapText="1"/>
    </xf>
    <xf numFmtId="0" fontId="46" fillId="9" borderId="25" xfId="0" applyFont="1" applyFill="1" applyBorder="1" applyAlignment="1">
      <alignment horizontal="left" vertical="center" wrapText="1"/>
    </xf>
    <xf numFmtId="0" fontId="46" fillId="9" borderId="26" xfId="0" applyFont="1" applyFill="1" applyBorder="1" applyAlignment="1">
      <alignment horizontal="left" vertical="center" wrapText="1"/>
    </xf>
    <xf numFmtId="0" fontId="46" fillId="5" borderId="27" xfId="0" applyFont="1" applyFill="1" applyBorder="1" applyAlignment="1">
      <alignment horizontal="center" vertical="center" wrapText="1"/>
    </xf>
    <xf numFmtId="0" fontId="46" fillId="5" borderId="30" xfId="0" applyFont="1" applyFill="1" applyBorder="1" applyAlignment="1">
      <alignment horizontal="center" vertical="center" wrapText="1"/>
    </xf>
    <xf numFmtId="0" fontId="46" fillId="5" borderId="31" xfId="0" applyFont="1" applyFill="1" applyBorder="1" applyAlignment="1">
      <alignment horizontal="center" vertical="center" wrapText="1"/>
    </xf>
    <xf numFmtId="0" fontId="46" fillId="5" borderId="29" xfId="0" applyFont="1" applyFill="1" applyBorder="1" applyAlignment="1">
      <alignment horizontal="left" vertical="center" wrapText="1"/>
    </xf>
    <xf numFmtId="0" fontId="46" fillId="5" borderId="25" xfId="0" applyFont="1" applyFill="1" applyBorder="1" applyAlignment="1">
      <alignment horizontal="left" vertical="center" wrapText="1"/>
    </xf>
    <xf numFmtId="0" fontId="46" fillId="5" borderId="26" xfId="0" applyFont="1" applyFill="1" applyBorder="1" applyAlignment="1">
      <alignment horizontal="left" vertical="center" wrapText="1"/>
    </xf>
    <xf numFmtId="0" fontId="46" fillId="5" borderId="28" xfId="0" applyFont="1" applyFill="1" applyBorder="1" applyAlignment="1">
      <alignment horizontal="center" vertical="center" wrapText="1"/>
    </xf>
    <xf numFmtId="0" fontId="46" fillId="5" borderId="16" xfId="0" applyFont="1" applyFill="1" applyBorder="1" applyAlignment="1">
      <alignment horizontal="center" wrapText="1"/>
    </xf>
    <xf numFmtId="0" fontId="46" fillId="5" borderId="26" xfId="0" applyFont="1" applyFill="1" applyBorder="1" applyAlignment="1">
      <alignment horizontal="left" wrapText="1"/>
    </xf>
    <xf numFmtId="0" fontId="46" fillId="5" borderId="16" xfId="0" applyFont="1" applyFill="1" applyBorder="1" applyAlignment="1">
      <alignment horizontal="center" vertical="center" wrapText="1"/>
    </xf>
    <xf numFmtId="0" fontId="46" fillId="5" borderId="28" xfId="0" applyFont="1" applyFill="1" applyBorder="1" applyAlignment="1">
      <alignment horizontal="left" vertical="center" wrapText="1"/>
    </xf>
    <xf numFmtId="0" fontId="46" fillId="5" borderId="0" xfId="0" applyFont="1" applyFill="1" applyBorder="1" applyAlignment="1">
      <alignment horizontal="left" vertical="center" wrapText="1"/>
    </xf>
    <xf numFmtId="0" fontId="46" fillId="5" borderId="16" xfId="0" applyFont="1" applyFill="1" applyBorder="1" applyAlignment="1">
      <alignment horizontal="left" vertical="center" wrapText="1"/>
    </xf>
    <xf numFmtId="0" fontId="46" fillId="9" borderId="16" xfId="0" applyFont="1" applyFill="1" applyBorder="1" applyAlignment="1">
      <alignment horizontal="left" vertical="center" wrapText="1"/>
    </xf>
    <xf numFmtId="0" fontId="46" fillId="9" borderId="27" xfId="0" applyFont="1" applyFill="1" applyBorder="1" applyAlignment="1">
      <alignment horizontal="center" vertical="center"/>
    </xf>
    <xf numFmtId="0" fontId="46" fillId="9" borderId="30" xfId="0" applyFont="1" applyFill="1" applyBorder="1" applyAlignment="1">
      <alignment horizontal="center" vertical="center"/>
    </xf>
    <xf numFmtId="0" fontId="46" fillId="9" borderId="31" xfId="0" applyFont="1" applyFill="1" applyBorder="1" applyAlignment="1">
      <alignment horizontal="center" vertical="center"/>
    </xf>
    <xf numFmtId="0" fontId="43" fillId="5" borderId="0" xfId="22" applyFont="1" applyFill="1" applyAlignment="1" applyProtection="1">
      <alignment wrapText="1"/>
    </xf>
    <xf numFmtId="0" fontId="45" fillId="0" borderId="0" xfId="46" applyFont="1" applyAlignment="1">
      <alignment horizontal="justify" vertical="top" wrapText="1" readingOrder="1"/>
    </xf>
    <xf numFmtId="0" fontId="48" fillId="0" borderId="0" xfId="46" applyFont="1" applyAlignment="1">
      <alignment horizontal="justify" vertical="top" wrapText="1"/>
    </xf>
    <xf numFmtId="0" fontId="43" fillId="0" borderId="0" xfId="22" applyFont="1" applyAlignment="1" applyProtection="1">
      <alignment horizontal="justify" vertical="top" wrapText="1"/>
    </xf>
    <xf numFmtId="0" fontId="43" fillId="0" borderId="0" xfId="22" applyFont="1" applyFill="1" applyBorder="1" applyAlignment="1" applyProtection="1">
      <alignment horizontal="left" wrapText="1"/>
    </xf>
    <xf numFmtId="0" fontId="7" fillId="0" borderId="0" xfId="26" applyFont="1" applyFill="1" applyAlignment="1">
      <alignment horizontal="left" wrapText="1"/>
    </xf>
    <xf numFmtId="0" fontId="7" fillId="0" borderId="0" xfId="26" applyFont="1" applyFill="1" applyBorder="1" applyAlignment="1">
      <alignment horizontal="left" wrapText="1"/>
    </xf>
    <xf numFmtId="0" fontId="13" fillId="0" borderId="0" xfId="44" applyFont="1" applyAlignment="1" applyProtection="1">
      <alignment horizontal="left" wrapText="1" indent="2"/>
    </xf>
    <xf numFmtId="0" fontId="13" fillId="0" borderId="0" xfId="44" applyFont="1" applyAlignment="1" applyProtection="1">
      <alignment horizontal="left" indent="2"/>
    </xf>
    <xf numFmtId="0" fontId="13" fillId="0" borderId="0" xfId="44" applyBorder="1" applyAlignment="1" applyProtection="1">
      <alignment horizontal="left" wrapText="1" indent="2"/>
    </xf>
    <xf numFmtId="0" fontId="6" fillId="0" borderId="0" xfId="26" applyFont="1" applyBorder="1" applyAlignment="1">
      <alignment horizontal="left"/>
    </xf>
    <xf numFmtId="0" fontId="13" fillId="0" borderId="0" xfId="44" applyAlignment="1" applyProtection="1"/>
    <xf numFmtId="0" fontId="3" fillId="0" borderId="0" xfId="26" applyAlignment="1"/>
    <xf numFmtId="0" fontId="13" fillId="0" borderId="0" xfId="44" applyAlignment="1" applyProtection="1">
      <alignment horizontal="left" wrapText="1" indent="2"/>
    </xf>
    <xf numFmtId="0" fontId="13" fillId="0" borderId="0" xfId="44" applyBorder="1" applyAlignment="1" applyProtection="1">
      <alignment horizontal="left" vertical="top" wrapText="1" indent="2"/>
    </xf>
    <xf numFmtId="0" fontId="13" fillId="0" borderId="0" xfId="44" applyAlignment="1" applyProtection="1">
      <alignment horizontal="left" vertical="top" wrapText="1" indent="2"/>
    </xf>
    <xf numFmtId="0" fontId="3" fillId="0" borderId="0" xfId="41" applyFont="1" applyAlignment="1">
      <alignment horizontal="left" wrapText="1"/>
    </xf>
    <xf numFmtId="0" fontId="6" fillId="0" borderId="0" xfId="26" applyFont="1" applyAlignment="1">
      <alignment horizontal="left" wrapText="1"/>
    </xf>
  </cellXfs>
  <cellStyles count="47">
    <cellStyle name="0mitP" xfId="1"/>
    <cellStyle name="0ohneP" xfId="2"/>
    <cellStyle name="10mitP" xfId="3"/>
    <cellStyle name="1mitP" xfId="4"/>
    <cellStyle name="3mitP" xfId="5"/>
    <cellStyle name="3ohneP" xfId="6"/>
    <cellStyle name="4mitP" xfId="7"/>
    <cellStyle name="6mitP" xfId="8"/>
    <cellStyle name="6ohneP" xfId="9"/>
    <cellStyle name="7mitP" xfId="10"/>
    <cellStyle name="9mitP" xfId="11"/>
    <cellStyle name="9ohneP" xfId="12"/>
    <cellStyle name="Deźimal [0]" xfId="13"/>
    <cellStyle name="Euro" xfId="14"/>
    <cellStyle name="Hyperlink 2" xfId="15"/>
    <cellStyle name="Hyperlink 2 2" xfId="16"/>
    <cellStyle name="Hyperlink 3" xfId="17"/>
    <cellStyle name="Hyperlink 4" xfId="18"/>
    <cellStyle name="Hyperlink_Info-Seite" xfId="19"/>
    <cellStyle name="Hyperlink_Vorlage Infoseite" xfId="20"/>
    <cellStyle name="Hyperlũnk" xfId="21"/>
    <cellStyle name="Link" xfId="22" builtinId="8"/>
    <cellStyle name="Link 2" xfId="44"/>
    <cellStyle name="nf2" xfId="23"/>
    <cellStyle name="Normal_040831_KapaBedarf-AA_Hochfahrlogik_A2LL_KT" xfId="24"/>
    <cellStyle name="Prozent 2" xfId="25"/>
    <cellStyle name="Standard" xfId="0" builtinId="0"/>
    <cellStyle name="Standard 2" xfId="26"/>
    <cellStyle name="Standard 2 2" xfId="27"/>
    <cellStyle name="Standard 2 2 2" xfId="28"/>
    <cellStyle name="Standard 2 2 3" xfId="46"/>
    <cellStyle name="Standard 2 3" xfId="29"/>
    <cellStyle name="Standard 2 4" xfId="30"/>
    <cellStyle name="Standard 2 5" xfId="45"/>
    <cellStyle name="Standard 3" xfId="31"/>
    <cellStyle name="Standard 3 2" xfId="32"/>
    <cellStyle name="Standard 4" xfId="33"/>
    <cellStyle name="Standard 4 2" xfId="34"/>
    <cellStyle name="Standard 5" xfId="35"/>
    <cellStyle name="Standard 5 2" xfId="36"/>
    <cellStyle name="Standard 6" xfId="37"/>
    <cellStyle name="Standard 7" xfId="38"/>
    <cellStyle name="Standard_Allgemeines_Glossar" xfId="39"/>
    <cellStyle name="Standard_qheftd" xfId="40"/>
    <cellStyle name="Standard_Vorlage Infoseite" xfId="41"/>
    <cellStyle name="Tsd" xfId="42"/>
    <cellStyle name="Währung [0]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Drop" dropStyle="combo" dx="22" fmlaLink="STRG!$D$1" fmlaRange="STRG!$B$10:$B$18"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halt!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haltsverzeichnis!A1"/></Relationships>
</file>

<file path=xl/drawings/_rels/drawing7.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hyperlink" Target="#Inhaltsverzeichnis!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333375</xdr:colOff>
      <xdr:row>0</xdr:row>
      <xdr:rowOff>390525</xdr:rowOff>
    </xdr:to>
    <xdr:pic>
      <xdr:nvPicPr>
        <xdr:cNvPr id="2" name="Picture 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142875</xdr:colOff>
      <xdr:row>0</xdr:row>
      <xdr:rowOff>381000</xdr:rowOff>
    </xdr:to>
    <xdr:pic>
      <xdr:nvPicPr>
        <xdr:cNvPr id="31797"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546100</xdr:colOff>
      <xdr:row>2</xdr:row>
      <xdr:rowOff>0</xdr:rowOff>
    </xdr:from>
    <xdr:to>
      <xdr:col>10</xdr:col>
      <xdr:colOff>88900</xdr:colOff>
      <xdr:row>3</xdr:row>
      <xdr:rowOff>47625</xdr:rowOff>
    </xdr:to>
    <xdr:sp macro="" textlink="">
      <xdr:nvSpPr>
        <xdr:cNvPr id="5" name="Inhalt">
          <a:hlinkClick xmlns:r="http://schemas.openxmlformats.org/officeDocument/2006/relationships" r:id="rId2"/>
        </xdr:cNvPr>
        <xdr:cNvSpPr txBox="1"/>
      </xdr:nvSpPr>
      <xdr:spPr>
        <a:xfrm>
          <a:off x="7251700" y="60960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0</xdr:col>
      <xdr:colOff>590550</xdr:colOff>
      <xdr:row>2</xdr:row>
      <xdr:rowOff>85725</xdr:rowOff>
    </xdr:from>
    <xdr:to>
      <xdr:col>9</xdr:col>
      <xdr:colOff>304800</xdr:colOff>
      <xdr:row>31</xdr:row>
      <xdr:rowOff>85725</xdr:rowOff>
    </xdr:to>
    <xdr:grpSp>
      <xdr:nvGrpSpPr>
        <xdr:cNvPr id="31799" name="Group 4"/>
        <xdr:cNvGrpSpPr>
          <a:grpSpLocks noChangeAspect="1"/>
        </xdr:cNvGrpSpPr>
      </xdr:nvGrpSpPr>
      <xdr:grpSpPr bwMode="auto">
        <a:xfrm>
          <a:off x="601980" y="667512"/>
          <a:ext cx="7403592" cy="4965192"/>
          <a:chOff x="0" y="0"/>
          <a:chExt cx="954" cy="767"/>
        </a:xfrm>
      </xdr:grpSpPr>
      <xdr:sp macro="" textlink="">
        <xdr:nvSpPr>
          <xdr:cNvPr id="31803"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0"/>
          <xdr:cNvSpPr>
            <a:spLocks noChangeArrowheads="1"/>
          </xdr:cNvSpPr>
        </xdr:nvSpPr>
        <xdr:spPr bwMode="auto">
          <a:xfrm>
            <a:off x="834" y="63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9" name="Rectangle 11"/>
          <xdr:cNvSpPr>
            <a:spLocks noChangeArrowheads="1"/>
          </xdr:cNvSpPr>
        </xdr:nvSpPr>
        <xdr:spPr bwMode="auto">
          <a:xfrm>
            <a:off x="861" y="63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0,2 </a:t>
            </a:r>
          </a:p>
        </xdr:txBody>
      </xdr:sp>
      <xdr:sp macro="" textlink="">
        <xdr:nvSpPr>
          <xdr:cNvPr id="10" name="Rectangle 12"/>
          <xdr:cNvSpPr>
            <a:spLocks noChangeArrowheads="1"/>
          </xdr:cNvSpPr>
        </xdr:nvSpPr>
        <xdr:spPr bwMode="auto">
          <a:xfrm>
            <a:off x="81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0,3 </a:t>
            </a:r>
          </a:p>
        </xdr:txBody>
      </xdr:sp>
      <xdr:sp macro="" textlink="">
        <xdr:nvSpPr>
          <xdr:cNvPr id="11" name="Rectangle 13"/>
          <xdr:cNvSpPr>
            <a:spLocks noChangeArrowheads="1"/>
          </xdr:cNvSpPr>
        </xdr:nvSpPr>
        <xdr:spPr bwMode="auto">
          <a:xfrm>
            <a:off x="834" y="653"/>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2" name="Rectangle 14"/>
          <xdr:cNvSpPr>
            <a:spLocks noChangeArrowheads="1"/>
          </xdr:cNvSpPr>
        </xdr:nvSpPr>
        <xdr:spPr bwMode="auto">
          <a:xfrm>
            <a:off x="86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0,5 </a:t>
            </a:r>
          </a:p>
        </xdr:txBody>
      </xdr:sp>
      <xdr:sp macro="" textlink="">
        <xdr:nvSpPr>
          <xdr:cNvPr id="13" name="Rectangle 15"/>
          <xdr:cNvSpPr>
            <a:spLocks noChangeArrowheads="1"/>
          </xdr:cNvSpPr>
        </xdr:nvSpPr>
        <xdr:spPr bwMode="auto">
          <a:xfrm>
            <a:off x="81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0,6 </a:t>
            </a:r>
          </a:p>
        </xdr:txBody>
      </xdr:sp>
      <xdr:sp macro="" textlink="">
        <xdr:nvSpPr>
          <xdr:cNvPr id="14" name="Rectangle 16"/>
          <xdr:cNvSpPr>
            <a:spLocks noChangeArrowheads="1"/>
          </xdr:cNvSpPr>
        </xdr:nvSpPr>
        <xdr:spPr bwMode="auto">
          <a:xfrm>
            <a:off x="834" y="670"/>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5" name="Rectangle 17"/>
          <xdr:cNvSpPr>
            <a:spLocks noChangeArrowheads="1"/>
          </xdr:cNvSpPr>
        </xdr:nvSpPr>
        <xdr:spPr bwMode="auto">
          <a:xfrm>
            <a:off x="86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1,1 </a:t>
            </a:r>
          </a:p>
        </xdr:txBody>
      </xdr:sp>
      <xdr:sp macro="" textlink="">
        <xdr:nvSpPr>
          <xdr:cNvPr id="16" name="Rectangle 18"/>
          <xdr:cNvSpPr>
            <a:spLocks noChangeArrowheads="1"/>
          </xdr:cNvSpPr>
        </xdr:nvSpPr>
        <xdr:spPr bwMode="auto">
          <a:xfrm>
            <a:off x="813"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1,2 </a:t>
            </a:r>
          </a:p>
        </xdr:txBody>
      </xdr:sp>
      <xdr:sp macro="" textlink="">
        <xdr:nvSpPr>
          <xdr:cNvPr id="17" name="Rectangle 19"/>
          <xdr:cNvSpPr>
            <a:spLocks noChangeArrowheads="1"/>
          </xdr:cNvSpPr>
        </xdr:nvSpPr>
        <xdr:spPr bwMode="auto">
          <a:xfrm>
            <a:off x="834" y="68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8" name="Rectangle 20"/>
          <xdr:cNvSpPr>
            <a:spLocks noChangeArrowheads="1"/>
          </xdr:cNvSpPr>
        </xdr:nvSpPr>
        <xdr:spPr bwMode="auto">
          <a:xfrm>
            <a:off x="861"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2,3 </a:t>
            </a:r>
          </a:p>
        </xdr:txBody>
      </xdr:sp>
      <xdr:sp macro="" textlink="">
        <xdr:nvSpPr>
          <xdr:cNvPr id="31815" name="Pendler_Annaberg_Tschech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16"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17" name="Pendler_Bautzen_Tschech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74944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18"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19" name="Pendler_Pirna_Tschech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20"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21" name="Pendler_Plauen_Tschech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22"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23" name="Pendler_Freiberg_Tschech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824"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825" name="Rectangle 57"/>
          <xdr:cNvSpPr>
            <a:spLocks noChangeArrowheads="1"/>
          </xdr:cNvSpPr>
        </xdr:nvSpPr>
        <xdr:spPr bwMode="auto">
          <a:xfrm>
            <a:off x="758" y="638"/>
            <a:ext cx="31" cy="10"/>
          </a:xfrm>
          <a:prstGeom prst="rect">
            <a:avLst/>
          </a:prstGeom>
          <a:solidFill>
            <a:srgbClr val="DCE6F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26" name="Rectangle 58"/>
          <xdr:cNvSpPr>
            <a:spLocks noChangeArrowheads="1"/>
          </xdr:cNvSpPr>
        </xdr:nvSpPr>
        <xdr:spPr bwMode="auto">
          <a:xfrm>
            <a:off x="758" y="638"/>
            <a:ext cx="31" cy="10"/>
          </a:xfrm>
          <a:prstGeom prst="rect">
            <a:avLst/>
          </a:prstGeom>
          <a:solidFill>
            <a:srgbClr val="F4FAED"/>
          </a:solidFill>
          <a:ln w="9525">
            <a:solidFill>
              <a:srgbClr val="000000"/>
            </a:solidFill>
            <a:round/>
            <a:headEnd/>
            <a:tailEnd/>
          </a:ln>
        </xdr:spPr>
      </xdr:sp>
      <xdr:sp macro="" textlink="">
        <xdr:nvSpPr>
          <xdr:cNvPr id="31827" name="Rectangle 59"/>
          <xdr:cNvSpPr>
            <a:spLocks noChangeArrowheads="1"/>
          </xdr:cNvSpPr>
        </xdr:nvSpPr>
        <xdr:spPr bwMode="auto">
          <a:xfrm>
            <a:off x="758" y="655"/>
            <a:ext cx="31" cy="10"/>
          </a:xfrm>
          <a:prstGeom prst="rect">
            <a:avLst/>
          </a:prstGeom>
          <a:solidFill>
            <a:srgbClr val="B9CD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28" name="Rectangle 60"/>
          <xdr:cNvSpPr>
            <a:spLocks noChangeArrowheads="1"/>
          </xdr:cNvSpPr>
        </xdr:nvSpPr>
        <xdr:spPr bwMode="auto">
          <a:xfrm>
            <a:off x="758" y="655"/>
            <a:ext cx="31" cy="10"/>
          </a:xfrm>
          <a:prstGeom prst="rect">
            <a:avLst/>
          </a:prstGeom>
          <a:solidFill>
            <a:srgbClr val="C3D6AB"/>
          </a:solidFill>
          <a:ln w="9525">
            <a:solidFill>
              <a:srgbClr val="000000"/>
            </a:solidFill>
            <a:round/>
            <a:headEnd/>
            <a:tailEnd/>
          </a:ln>
        </xdr:spPr>
      </xdr:sp>
      <xdr:sp macro="" textlink="">
        <xdr:nvSpPr>
          <xdr:cNvPr id="31829" name="Rectangle 61"/>
          <xdr:cNvSpPr>
            <a:spLocks noChangeArrowheads="1"/>
          </xdr:cNvSpPr>
        </xdr:nvSpPr>
        <xdr:spPr bwMode="auto">
          <a:xfrm>
            <a:off x="758" y="688"/>
            <a:ext cx="31" cy="10"/>
          </a:xfrm>
          <a:prstGeom prst="rect">
            <a:avLst/>
          </a:prstGeom>
          <a:solidFill>
            <a:srgbClr val="37609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30" name="Rectangle 62"/>
          <xdr:cNvSpPr>
            <a:spLocks noChangeArrowheads="1"/>
          </xdr:cNvSpPr>
        </xdr:nvSpPr>
        <xdr:spPr bwMode="auto">
          <a:xfrm>
            <a:off x="758" y="688"/>
            <a:ext cx="31" cy="10"/>
          </a:xfrm>
          <a:prstGeom prst="rect">
            <a:avLst/>
          </a:prstGeom>
          <a:solidFill>
            <a:srgbClr val="749448"/>
          </a:solidFill>
          <a:ln w="9525">
            <a:solidFill>
              <a:srgbClr val="000000"/>
            </a:solidFill>
            <a:round/>
            <a:headEnd/>
            <a:tailEnd/>
          </a:ln>
        </xdr:spPr>
      </xdr:sp>
      <xdr:sp macro="" textlink="">
        <xdr:nvSpPr>
          <xdr:cNvPr id="31831" name="Rectangle 63"/>
          <xdr:cNvSpPr>
            <a:spLocks noChangeArrowheads="1"/>
          </xdr:cNvSpPr>
        </xdr:nvSpPr>
        <xdr:spPr bwMode="auto">
          <a:xfrm>
            <a:off x="758" y="671"/>
            <a:ext cx="31" cy="10"/>
          </a:xfrm>
          <a:prstGeom prst="rect">
            <a:avLst/>
          </a:prstGeom>
          <a:solidFill>
            <a:srgbClr val="99B57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32" name="Rectangle 64"/>
          <xdr:cNvSpPr>
            <a:spLocks noChangeArrowheads="1"/>
          </xdr:cNvSpPr>
        </xdr:nvSpPr>
        <xdr:spPr bwMode="auto">
          <a:xfrm>
            <a:off x="758" y="671"/>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0" y="254"/>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5" y="254"/>
            <a:ext cx="5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7" y="431"/>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2" y="431"/>
            <a:ext cx="3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5"/>
            <a:ext cx="7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7"/>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40"/>
            <a:ext cx="6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8"/>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2"/>
            <a:ext cx="5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4" y="622"/>
            <a:ext cx="4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Pendler!K16">
        <xdr:nvSpPr>
          <xdr:cNvPr id="48" name="Rectangle 88"/>
          <xdr:cNvSpPr>
            <a:spLocks noChangeArrowheads="1"/>
          </xdr:cNvSpPr>
        </xdr:nvSpPr>
        <xdr:spPr bwMode="auto">
          <a:xfrm>
            <a:off x="627" y="274"/>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1EFB59C3-58C9-4593-9BAF-C6A4ECEB509D}" type="TxLink">
              <a:rPr lang="en-US" sz="800" b="0" i="0" u="none" strike="noStrike" baseline="0">
                <a:solidFill>
                  <a:srgbClr val="000000"/>
                </a:solidFill>
                <a:latin typeface="Arial"/>
                <a:cs typeface="Arial"/>
              </a:rPr>
              <a:pPr algn="l" rtl="0">
                <a:defRPr sz="1000"/>
              </a:pPr>
              <a:t>2,2</a:t>
            </a:fld>
            <a:endParaRPr lang="de-DE" sz="800" b="0" i="0" u="none" strike="noStrike" baseline="0">
              <a:solidFill>
                <a:srgbClr val="000000"/>
              </a:solidFill>
              <a:latin typeface="Arial"/>
              <a:cs typeface="Arial"/>
            </a:endParaRPr>
          </a:p>
        </xdr:txBody>
      </xdr:sp>
      <xdr:sp macro="" textlink="Pendler!K19">
        <xdr:nvSpPr>
          <xdr:cNvPr id="49" name="Rectangle 90"/>
          <xdr:cNvSpPr>
            <a:spLocks noChangeArrowheads="1"/>
          </xdr:cNvSpPr>
        </xdr:nvSpPr>
        <xdr:spPr bwMode="auto">
          <a:xfrm>
            <a:off x="305" y="427"/>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062D6D9-BE08-467A-8A8B-855B50643AA0}" type="TxLink">
              <a:rPr lang="en-US" sz="800" b="0" i="0" u="none" strike="noStrike" baseline="0">
                <a:solidFill>
                  <a:srgbClr val="000000"/>
                </a:solidFill>
                <a:latin typeface="Arial"/>
                <a:cs typeface="Arial"/>
              </a:rPr>
              <a:pPr algn="l" rtl="0">
                <a:defRPr sz="1000"/>
              </a:pPr>
              <a:t>0,5</a:t>
            </a:fld>
            <a:endParaRPr lang="de-DE" sz="800" b="0" i="0" u="none" strike="noStrike" baseline="0">
              <a:solidFill>
                <a:srgbClr val="000000"/>
              </a:solidFill>
              <a:latin typeface="Arial"/>
              <a:cs typeface="Arial"/>
            </a:endParaRPr>
          </a:p>
        </xdr:txBody>
      </xdr:sp>
      <xdr:sp macro="" textlink="Pendler!K15">
        <xdr:nvSpPr>
          <xdr:cNvPr id="50" name="Rectangle 92"/>
          <xdr:cNvSpPr>
            <a:spLocks noChangeArrowheads="1"/>
          </xdr:cNvSpPr>
        </xdr:nvSpPr>
        <xdr:spPr bwMode="auto">
          <a:xfrm>
            <a:off x="288" y="579"/>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2CF95111-6180-4A2D-BB99-0671053CCA4E}" type="TxLink">
              <a:rPr lang="en-US" sz="800" b="0" i="0" u="none" strike="noStrike" baseline="0">
                <a:solidFill>
                  <a:srgbClr val="000000"/>
                </a:solidFill>
                <a:latin typeface="Arial"/>
                <a:cs typeface="Arial"/>
              </a:rPr>
              <a:pPr algn="l" rtl="0">
                <a:defRPr sz="1000"/>
              </a:pPr>
              <a:t>6,9</a:t>
            </a:fld>
            <a:endParaRPr lang="de-DE" sz="800" b="0" i="0" u="none" strike="noStrike" baseline="0">
              <a:solidFill>
                <a:srgbClr val="000000"/>
              </a:solidFill>
              <a:latin typeface="Arial"/>
              <a:cs typeface="Arial"/>
            </a:endParaRPr>
          </a:p>
        </xdr:txBody>
      </xdr:sp>
      <xdr:sp macro="" textlink="Pendler!K17">
        <xdr:nvSpPr>
          <xdr:cNvPr id="51" name="Rectangle 93"/>
          <xdr:cNvSpPr>
            <a:spLocks noChangeArrowheads="1"/>
          </xdr:cNvSpPr>
        </xdr:nvSpPr>
        <xdr:spPr bwMode="auto">
          <a:xfrm>
            <a:off x="487" y="451"/>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6A6586A-0F37-4FB9-9B1B-8617CCD51761}" type="TxLink">
              <a:rPr lang="en-US" sz="800" b="0" i="0" u="none" strike="noStrike" baseline="0">
                <a:solidFill>
                  <a:srgbClr val="000000"/>
                </a:solidFill>
                <a:latin typeface="Arial"/>
                <a:cs typeface="Arial"/>
              </a:rPr>
              <a:pPr algn="l" rtl="0">
                <a:defRPr sz="1000"/>
              </a:pPr>
              <a:t>3,5</a:t>
            </a:fld>
            <a:endParaRPr lang="de-DE" sz="800" b="0" i="0" u="none" strike="noStrike" baseline="0">
              <a:solidFill>
                <a:srgbClr val="000000"/>
              </a:solidFill>
              <a:latin typeface="Arial"/>
              <a:cs typeface="Arial"/>
            </a:endParaRPr>
          </a:p>
        </xdr:txBody>
      </xdr:sp>
      <xdr:sp macro="" textlink="Pendler!K18">
        <xdr:nvSpPr>
          <xdr:cNvPr id="52" name="Rectangle 95"/>
          <xdr:cNvSpPr>
            <a:spLocks noChangeArrowheads="1"/>
          </xdr:cNvSpPr>
        </xdr:nvSpPr>
        <xdr:spPr bwMode="auto">
          <a:xfrm>
            <a:off x="96"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B44B3FB-27FE-4429-B042-C5E91D20E341}" type="TxLink">
              <a:rPr lang="en-US" sz="800" b="0" i="0" u="none" strike="noStrike" baseline="0">
                <a:solidFill>
                  <a:srgbClr val="000000"/>
                </a:solidFill>
                <a:latin typeface="Arial"/>
                <a:cs typeface="Arial"/>
              </a:rPr>
              <a:pPr algn="l" rtl="0">
                <a:defRPr sz="1000"/>
              </a:pPr>
              <a:t>8,0</a:t>
            </a:fld>
            <a:endParaRPr lang="de-DE" sz="800" b="0" i="0" u="none" strike="noStrike" baseline="0">
              <a:solidFill>
                <a:srgbClr val="000000"/>
              </a:solidFill>
              <a:latin typeface="Arial"/>
              <a:cs typeface="Arial"/>
            </a:endParaRPr>
          </a:p>
        </xdr:txBody>
      </xdr:sp>
    </xdr:grpSp>
    <xdr:clientData/>
  </xdr:twoCellAnchor>
  <xdr:twoCellAnchor>
    <xdr:from>
      <xdr:col>7</xdr:col>
      <xdr:colOff>485775</xdr:colOff>
      <xdr:row>29</xdr:row>
      <xdr:rowOff>28575</xdr:rowOff>
    </xdr:from>
    <xdr:to>
      <xdr:col>7</xdr:col>
      <xdr:colOff>723900</xdr:colOff>
      <xdr:row>29</xdr:row>
      <xdr:rowOff>95250</xdr:rowOff>
    </xdr:to>
    <xdr:sp macro="" textlink="">
      <xdr:nvSpPr>
        <xdr:cNvPr id="31800" name="Rectangle 62"/>
        <xdr:cNvSpPr>
          <a:spLocks noChangeArrowheads="1"/>
        </xdr:cNvSpPr>
      </xdr:nvSpPr>
      <xdr:spPr bwMode="auto">
        <a:xfrm>
          <a:off x="6353175" y="5448300"/>
          <a:ext cx="238125" cy="66675"/>
        </a:xfrm>
        <a:prstGeom prst="rect">
          <a:avLst/>
        </a:prstGeom>
        <a:solidFill>
          <a:srgbClr val="537326"/>
        </a:solidFill>
        <a:ln w="9525">
          <a:solidFill>
            <a:srgbClr val="000000"/>
          </a:solidFill>
          <a:round/>
          <a:headEnd/>
          <a:tailEnd/>
        </a:ln>
      </xdr:spPr>
    </xdr:sp>
    <xdr:clientData/>
  </xdr:twoCellAnchor>
  <xdr:twoCellAnchor>
    <xdr:from>
      <xdr:col>8</xdr:col>
      <xdr:colOff>438150</xdr:colOff>
      <xdr:row>29</xdr:row>
      <xdr:rowOff>0</xdr:rowOff>
    </xdr:from>
    <xdr:to>
      <xdr:col>8</xdr:col>
      <xdr:colOff>613074</xdr:colOff>
      <xdr:row>29</xdr:row>
      <xdr:rowOff>116413</xdr:rowOff>
    </xdr:to>
    <xdr:sp macro="" textlink="">
      <xdr:nvSpPr>
        <xdr:cNvPr id="54" name="Rectangle 18"/>
        <xdr:cNvSpPr>
          <a:spLocks noChangeArrowheads="1"/>
        </xdr:cNvSpPr>
      </xdr:nvSpPr>
      <xdr:spPr bwMode="auto">
        <a:xfrm>
          <a:off x="7143750" y="5495925"/>
          <a:ext cx="174924" cy="11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2,3</a:t>
          </a:r>
        </a:p>
      </xdr:txBody>
    </xdr:sp>
    <xdr:clientData/>
  </xdr:twoCellAnchor>
  <xdr:twoCellAnchor>
    <xdr:from>
      <xdr:col>8</xdr:col>
      <xdr:colOff>57150</xdr:colOff>
      <xdr:row>29</xdr:row>
      <xdr:rowOff>0</xdr:rowOff>
    </xdr:from>
    <xdr:to>
      <xdr:col>8</xdr:col>
      <xdr:colOff>400050</xdr:colOff>
      <xdr:row>29</xdr:row>
      <xdr:rowOff>161925</xdr:rowOff>
    </xdr:to>
    <xdr:sp macro="" textlink="">
      <xdr:nvSpPr>
        <xdr:cNvPr id="55" name="Rectangle 18"/>
        <xdr:cNvSpPr>
          <a:spLocks noChangeArrowheads="1"/>
        </xdr:cNvSpPr>
      </xdr:nvSpPr>
      <xdr:spPr bwMode="auto">
        <a:xfrm>
          <a:off x="6762750" y="5495925"/>
          <a:ext cx="342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größer </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609600</xdr:colOff>
      <xdr:row>0</xdr:row>
      <xdr:rowOff>409575</xdr:rowOff>
    </xdr:to>
    <xdr:pic>
      <xdr:nvPicPr>
        <xdr:cNvPr id="2"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57</xdr:row>
      <xdr:rowOff>0</xdr:rowOff>
    </xdr:from>
    <xdr:to>
      <xdr:col>7</xdr:col>
      <xdr:colOff>800100</xdr:colOff>
      <xdr:row>71</xdr:row>
      <xdr:rowOff>114300</xdr:rowOff>
    </xdr:to>
    <xdr:sp macro="" textlink="">
      <xdr:nvSpPr>
        <xdr:cNvPr id="3" name="Textfeld 2"/>
        <xdr:cNvSpPr txBox="1"/>
      </xdr:nvSpPr>
      <xdr:spPr>
        <a:xfrm>
          <a:off x="0" y="9925050"/>
          <a:ext cx="6286500" cy="2419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 tIns="0" rIns="28800" bIns="0" rtlCol="0" anchor="t"/>
        <a:lstStyle/>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Erleichterter Arbeitslosengeld-II-Bezug (Alg II) für über 58-Jährige (Regelung ist Ende 2007 	ausgelaufen).</a:t>
          </a: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Januar 2009 - Einführung des § 53a SGB II: </a:t>
          </a: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Erwerbsfähige Leistungsbezieher, die nach Vollendung des 58. Lebensjahres mindestens für die Dauer 	von zwölf Monaten Leistungen der Grundsicherung erhalten haben, ohne dass ihnen eine 	sozialversicherungspflichtige Beschäftigung angeboten worden ist, gelten als nicht arbeitslos. </a:t>
          </a: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Januar 2009 - Gesetz zur Neuausrichtung der arbeitsmarktpolitischen Instrumente (§ 16 Abs. 2 SGB III):   </a:t>
          </a: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a:t>
          </a: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Teilnahme an allen Maßnahmen nach § 45 SGB III (vor Inkrafttreten der Instrumentenreform 2012 	vom 1. April 2012 § 46 SGB III) ist stets als Anwendungsfall des § 16 Abs. 2 SGB III anzusehen und 	unabhängig von den konkreten Maßnahmeinhalten und der wöchentlichen Dauer der Inanspruchnahme 	des Teilnehmers ist die Arbeitslosigkeit während der Maßnahme zu beenden</a:t>
          </a:r>
          <a:r>
            <a:rPr kumimoji="0" lang="de-DE" sz="900" b="0" i="0" u="none" strike="noStrike" kern="0" cap="none" spc="0" normalizeH="0" baseline="0" noProof="0">
              <a:ln>
                <a:noFill/>
              </a:ln>
              <a:solidFill>
                <a:srgbClr val="000000"/>
              </a:solidFill>
              <a:effectLst/>
              <a:uLnTx/>
              <a:uFillTx/>
              <a:latin typeface="Arial"/>
              <a:ea typeface="+mn-ea"/>
              <a:cs typeface="Arial"/>
            </a:rPr>
            <a:t>.</a:t>
          </a:r>
        </a:p>
        <a:p>
          <a:pPr marL="0" marR="0" lvl="0" indent="0" algn="just" defTabSz="914400" rtl="0" eaLnBrk="1" fontAlgn="auto" latinLnBrk="0" hangingPunct="1">
            <a:lnSpc>
              <a:spcPts val="1100"/>
            </a:lnSpc>
            <a:spcBef>
              <a:spcPts val="0"/>
            </a:spcBef>
            <a:spcAft>
              <a:spcPts val="0"/>
            </a:spcAft>
            <a:buClrTx/>
            <a:buSzTx/>
            <a:buFontTx/>
            <a:buNone/>
            <a:tabLst/>
            <a:defRPr sz="1000"/>
          </a:pPr>
          <a:r>
            <a:rPr lang="de-DE" sz="1000" b="0" i="0" baseline="0">
              <a:solidFill>
                <a:schemeClr val="dk1"/>
              </a:solidFill>
              <a:effectLst/>
              <a:latin typeface="+mn-lt"/>
              <a:ea typeface="+mn-ea"/>
              <a:cs typeface="+mn-cs"/>
            </a:rPr>
            <a:t>◦ </a:t>
          </a:r>
          <a:r>
            <a:rPr kumimoji="0" lang="de-DE" sz="900" b="0" i="0" u="none" strike="noStrike" kern="0" cap="none" spc="0" normalizeH="0" baseline="0" noProof="0">
              <a:ln>
                <a:noFill/>
              </a:ln>
              <a:solidFill>
                <a:srgbClr val="000000"/>
              </a:solidFill>
              <a:effectLst/>
              <a:uLnTx/>
              <a:uFillTx/>
              <a:latin typeface="Arial"/>
              <a:ea typeface="+mn-ea"/>
              <a:cs typeface="Arial"/>
            </a:rPr>
            <a:t>Januar 2017 - 9. Änderungsgesetz SGB II: </a:t>
          </a: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a:ln>
                <a:noFill/>
              </a:ln>
              <a:solidFill>
                <a:srgbClr val="000000"/>
              </a:solidFill>
              <a:effectLst/>
              <a:uLnTx/>
              <a:uFillTx/>
              <a:latin typeface="Arial"/>
              <a:ea typeface="+mn-ea"/>
              <a:cs typeface="Arial"/>
            </a:rPr>
            <a:t>                             Die sogenannten „Aufstocker“ (Parallelbezieher von Alg und Alg II) werden vermittlerisch durch die    	Arbeitsagenturen betreut und zählen nun im Rechtskreis SGB III als arbeitslos und nicht mehr im SGB II. </a:t>
          </a: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ts val="700"/>
            </a:lnSpc>
            <a:spcBef>
              <a:spcPts val="0"/>
            </a:spcBef>
            <a:spcAft>
              <a:spcPts val="0"/>
            </a:spcAft>
            <a:buClrTx/>
            <a:buSzTx/>
            <a:buFontTx/>
            <a:buNone/>
            <a:tabLst/>
            <a:defRPr sz="1000"/>
          </a:pPr>
          <a:endParaRPr kumimoji="0" lang="de-DE" sz="7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Nähere Informationen zu den verschiedenen gesetzlichen Änderungen und deren Auswirkungen finden Sie im Qualitätsbericht (Kapitel 6: "Zeitliche und räumliche Vergleichbarkeit", siehe unten stehenden Link). </a:t>
          </a:r>
        </a:p>
        <a:p>
          <a:pPr marL="0" marR="0" lvl="0" indent="0" algn="just"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Darüber hinaus führen Änderungen der operativen Systeme, in den Datenverarbeitungsverfahren, Aktualisierung der Berufs- und Wirtschaftsklassensystematik zu zeitlichen und räumlichen Einschränkungen bei einzelnen Merkmalen. Nähere Informationen können Sie den Fußnoten der jeweiligen Statistik oder dem Qualitätsbericht "Statistik der Arbeitslosen und Arbeitsuchenden" entnehmen:</a:t>
          </a:r>
        </a:p>
        <a:p>
          <a:pPr>
            <a:lnSpc>
              <a:spcPts val="1200"/>
            </a:lnSpc>
          </a:pPr>
          <a:endParaRPr lang="de-DE" sz="1100"/>
        </a:p>
      </xdr:txBody>
    </xdr:sp>
    <xdr:clientData/>
  </xdr:twoCellAnchor>
  <xdr:twoCellAnchor>
    <xdr:from>
      <xdr:col>0</xdr:col>
      <xdr:colOff>0</xdr:colOff>
      <xdr:row>39</xdr:row>
      <xdr:rowOff>104775</xdr:rowOff>
    </xdr:from>
    <xdr:to>
      <xdr:col>7</xdr:col>
      <xdr:colOff>809625</xdr:colOff>
      <xdr:row>55</xdr:row>
      <xdr:rowOff>133350</xdr:rowOff>
    </xdr:to>
    <xdr:sp macro="" textlink="">
      <xdr:nvSpPr>
        <xdr:cNvPr id="4" name="Textfeld 3"/>
        <xdr:cNvSpPr txBox="1"/>
      </xdr:nvSpPr>
      <xdr:spPr>
        <a:xfrm>
          <a:off x="0" y="6877050"/>
          <a:ext cx="6296025" cy="2619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8800" tIns="0" rIns="28800" bIns="0" rtlCol="0" anchor="t"/>
        <a:lstStyle/>
        <a:p>
          <a:pPr marL="0" marR="0" lvl="0" indent="0" algn="just" defTabSz="914400" rtl="0" eaLnBrk="1" fontAlgn="auto" latinLnBrk="0" hangingPunct="1">
            <a:lnSpc>
              <a:spcPts val="10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a:ea typeface="+mn-ea"/>
              <a:cs typeface="Arial"/>
            </a:rPr>
            <a:t>Historie (Auszug)</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de-DE" sz="7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Im Zeitverlauf haben Änderungen im Sozialrecht sowie in der Organisation der Sozialverwaltungen Einfluss auf die Höhe der Arbeitslosigkeit. Dies ist bei der Interpretation der Daten zu berücksichtigen. Im Folgenden werden die wichtigsten Änderungen benannt:</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de-DE" sz="700" b="0" i="0" u="none" strike="noStrike" kern="0" cap="none" spc="0" normalizeH="0" baseline="0" noProof="0">
            <a:ln>
              <a:noFill/>
            </a:ln>
            <a:solidFill>
              <a:srgbClr val="000000"/>
            </a:solidFill>
            <a:effectLst/>
            <a:uLnTx/>
            <a:uFillTx/>
            <a:latin typeface="Arial"/>
            <a:ea typeface="+mn-ea"/>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Januar 1986 - Inkrafttreten des § 105c Arbeitsförderungsgesetz (ab Januar 1998: § 428 SGB III):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Erleichterter Arbeitslosengeldbezug (Alg) für über 58-Jährige (Regelung ist Ende 2007 ausgelaufen).</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Januar 2004 - Inkrafttreten des § 16 Abs. 2 SGB III: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Teilnehmer an Maßnahmen der aktiven Arbeitsmarktpolitik werden ausnahmslos nicht mehr als 	arbeitslos gezählt.</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Januar 2005 - Einführung des SGB II: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	Mit Einführung des SGB II treten neben den Agenturen für Arbeit weitere Akteure (gemeinsame 	Einrichtungen und zugelassene kommunale Träger) auf den Arbeitsmarkt, die für die Betreuung von 	Arbeitsuchenden zuständig sind. Die Daten zur Arbeitslosigkeit speisen sich daher ab Januar 2005 	aus dem IT-Fachverfahren der Bundesagentur für Arbeit (BA), aus als plausibel bewerteten 	Datenlieferungen 	zugelassener kommunaler Träger und, sofern keine plausiblen Daten geliefert 	wurden, aus ergänzenden Schätzungen. Ab Berichtsmonat Januar 2007 werden diese Daten integriert  	verarbeitet (vorher additiv). Nähere Informationen zur „integrierten Arbeitslosenstatistik“ finden Sie im 	Methodenbericht unter:  </a:t>
          </a:r>
        </a:p>
        <a:p>
          <a:pPr>
            <a:lnSpc>
              <a:spcPts val="1600"/>
            </a:lnSpc>
          </a:pPr>
          <a:endParaRPr lang="de-DE" sz="1100"/>
        </a:p>
      </xdr:txBody>
    </xdr:sp>
    <xdr:clientData/>
  </xdr:twoCellAnchor>
  <xdr:twoCellAnchor>
    <xdr:from>
      <xdr:col>0</xdr:col>
      <xdr:colOff>0</xdr:colOff>
      <xdr:row>4</xdr:row>
      <xdr:rowOff>9525</xdr:rowOff>
    </xdr:from>
    <xdr:to>
      <xdr:col>8</xdr:col>
      <xdr:colOff>9525</xdr:colOff>
      <xdr:row>38</xdr:row>
      <xdr:rowOff>0</xdr:rowOff>
    </xdr:to>
    <xdr:sp macro="" textlink="">
      <xdr:nvSpPr>
        <xdr:cNvPr id="5" name="Textfeld 4"/>
        <xdr:cNvSpPr txBox="1"/>
      </xdr:nvSpPr>
      <xdr:spPr>
        <a:xfrm>
          <a:off x="0" y="942975"/>
          <a:ext cx="6362700" cy="549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de-DE" sz="900" b="1" i="0" baseline="0">
              <a:solidFill>
                <a:schemeClr val="dk1"/>
              </a:solidFill>
              <a:effectLst/>
              <a:latin typeface="Arial" panose="020B0604020202020204" pitchFamily="34" charset="0"/>
              <a:ea typeface="+mn-ea"/>
              <a:cs typeface="Arial" panose="020B0604020202020204" pitchFamily="34" charset="0"/>
            </a:rPr>
            <a:t>Definition</a:t>
          </a:r>
        </a:p>
        <a:p>
          <a:pPr rtl="0"/>
          <a:endParaRPr lang="de-DE" sz="900">
            <a:effectLst/>
            <a:latin typeface="Arial" panose="020B0604020202020204" pitchFamily="34" charset="0"/>
            <a:cs typeface="Arial" panose="020B0604020202020204" pitchFamily="34" charset="0"/>
          </a:endParaRPr>
        </a:p>
        <a:p>
          <a:pPr rtl="0"/>
          <a:r>
            <a:rPr lang="de-DE" sz="900" b="1" i="0" baseline="0">
              <a:solidFill>
                <a:schemeClr val="dk1"/>
              </a:solidFill>
              <a:effectLst/>
              <a:latin typeface="Arial" panose="020B0604020202020204" pitchFamily="34" charset="0"/>
              <a:ea typeface="+mn-ea"/>
              <a:cs typeface="Arial" panose="020B0604020202020204" pitchFamily="34" charset="0"/>
            </a:rPr>
            <a:t>Arbeitsuchende </a:t>
          </a:r>
          <a:r>
            <a:rPr lang="de-DE" sz="900" b="0" i="0" baseline="0">
              <a:solidFill>
                <a:schemeClr val="dk1"/>
              </a:solidFill>
              <a:effectLst/>
              <a:latin typeface="Arial" panose="020B0604020202020204" pitchFamily="34" charset="0"/>
              <a:ea typeface="+mn-ea"/>
              <a:cs typeface="Arial" panose="020B0604020202020204" pitchFamily="34" charset="0"/>
            </a:rPr>
            <a:t>sind Personen, die </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 eine versicherungspflichtige, mindestens 15 Stunden wöchentlich umfassende Beschäftigung als Arbeitnehmer/in suchen,  </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sich wegen der Vermittlung in ein entsprechendes Beschäftigungsverhältnis bei einer Agentur für Arbeit oder einem  </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  Jobcenter gemeldet haben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die angestrebte Tätigkeit ausüben können und dürfen.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Dies gilt auch, wenn sie bereits eine Beschäftigung oder eine selbständige Tätigkeit ausüben (§ 15 Sozialgesetzbuch Drittes Buch - SGB III). </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Bei den Arbeitsuchenden wird zwischen arbeitslosen und nichtarbeitslosen Arbeitsuchenden unterschieden.</a:t>
          </a:r>
        </a:p>
        <a:p>
          <a:pPr rtl="0"/>
          <a:endParaRPr lang="de-DE" sz="900">
            <a:effectLst/>
            <a:latin typeface="Arial" panose="020B0604020202020204" pitchFamily="34" charset="0"/>
            <a:cs typeface="Arial" panose="020B0604020202020204" pitchFamily="34" charset="0"/>
          </a:endParaRPr>
        </a:p>
        <a:p>
          <a:pPr rtl="0"/>
          <a:r>
            <a:rPr lang="de-DE" sz="900" b="1" i="0" baseline="0">
              <a:solidFill>
                <a:schemeClr val="dk1"/>
              </a:solidFill>
              <a:effectLst/>
              <a:latin typeface="Arial" panose="020B0604020202020204" pitchFamily="34" charset="0"/>
              <a:ea typeface="+mn-ea"/>
              <a:cs typeface="Arial" panose="020B0604020202020204" pitchFamily="34" charset="0"/>
            </a:rPr>
            <a:t>Arbeitslose </a:t>
          </a:r>
          <a:r>
            <a:rPr lang="de-DE" sz="900" b="0" i="0" baseline="0">
              <a:solidFill>
                <a:schemeClr val="dk1"/>
              </a:solidFill>
              <a:effectLst/>
              <a:latin typeface="Arial" panose="020B0604020202020204" pitchFamily="34" charset="0"/>
              <a:ea typeface="+mn-ea"/>
              <a:cs typeface="Arial" panose="020B0604020202020204" pitchFamily="34" charset="0"/>
            </a:rPr>
            <a:t>sind Personen, die </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vorübergehend nicht in einem Beschäftigungsverhältnis stehen oder nur eine weniger als 15 Stunden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wöchentlich umfassende Beschäftigung ausüben,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eine versicherungspflichtige, mindestens 15 Stunden wöchentlich umfassende Beschäftigung suchen, </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den Vermittlungsbemühungen der Agentur für Arbeit oder des Jobcenters zur Verfügung stehen, also</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  arbeitsfähig und -bereit sind, </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in der Bundesrepublik Deutschland wohnen,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nicht jünger als 15 Jahre sind und die Altersgrenze für den Renteneintritt noch nicht erreicht haben,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sich persönlich bei einer Agentur für Arbeit oder einem Jobcenter arbeitslos gemeldet haben. </a:t>
          </a:r>
        </a:p>
        <a:p>
          <a:pPr rtl="0"/>
          <a:endParaRPr lang="de-DE" sz="900">
            <a:effectLst/>
            <a:latin typeface="Arial" panose="020B0604020202020204" pitchFamily="34" charset="0"/>
            <a:cs typeface="Arial" panose="020B0604020202020204" pitchFamily="34" charset="0"/>
          </a:endParaRPr>
        </a:p>
        <a:p>
          <a:pPr rtl="0"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Für Hilfebedürftige nach dem SGB II findet nach § 53a Abs. 1 SGB II die Arbeitslosendefinition des § 16 SGB III sinngemäß Anwendung.</a:t>
          </a:r>
        </a:p>
        <a:p>
          <a:pPr rtl="0" eaLnBrk="1" fontAlgn="auto" latinLnBrk="0" hangingPunct="1"/>
          <a:endParaRPr lang="de-DE" sz="900">
            <a:effectLst/>
            <a:latin typeface="Arial" panose="020B0604020202020204" pitchFamily="34" charset="0"/>
            <a:cs typeface="Arial" panose="020B0604020202020204" pitchFamily="34" charset="0"/>
          </a:endParaRPr>
        </a:p>
        <a:p>
          <a:pPr rtl="0"/>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anose="020B0604020202020204" pitchFamily="34" charset="0"/>
              <a:ea typeface="+mn-ea"/>
              <a:cs typeface="Arial" panose="020B0604020202020204" pitchFamily="34" charset="0"/>
            </a:rPr>
            <a:t>nichtarbeitslose Arbeitsuchende </a:t>
          </a:r>
          <a:r>
            <a:rPr lang="de-DE" sz="900">
              <a:solidFill>
                <a:schemeClr val="dk1"/>
              </a:solidFill>
              <a:effectLst/>
              <a:latin typeface="Arial" panose="020B0604020202020204" pitchFamily="34" charset="0"/>
              <a:ea typeface="+mn-ea"/>
              <a:cs typeface="Arial" panose="020B0604020202020204" pitchFamily="34" charset="0"/>
            </a:rPr>
            <a:t>gelten Arbeitsuchende, die die besonderen, für die Zählung als Arbeitslose geforderten Kriterien (z. B. hinsichtlich der Beschäftigungslosigkeit oder der erhöhten Anforderungen an die Verfügbarkeit für die Arbeitsvermittlung) nicht erfüllen oder nach gesetzlicher Vorgabe nicht als arbeitslos gelten. </a:t>
          </a:r>
          <a:endParaRPr lang="de-DE" sz="900">
            <a:effectLst/>
            <a:latin typeface="Arial" panose="020B0604020202020204" pitchFamily="34" charset="0"/>
            <a:cs typeface="Arial" panose="020B0604020202020204" pitchFamily="34" charset="0"/>
          </a:endParaRPr>
        </a:p>
        <a:p>
          <a:pPr rtl="0"/>
          <a:r>
            <a:rPr lang="de-DE" sz="900">
              <a:solidFill>
                <a:schemeClr val="dk1"/>
              </a:solidFill>
              <a:effectLst/>
              <a:latin typeface="Arial" panose="020B0604020202020204" pitchFamily="34" charset="0"/>
              <a:ea typeface="+mn-ea"/>
              <a:cs typeface="Arial" panose="020B0604020202020204" pitchFamily="34" charset="0"/>
            </a:rPr>
            <a:t>Somit zählen als nichtarbeitslos arbeitsuchend Personen, die</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kurzzeitig (&lt; 6 Wochen) arbeitsunfähig sind,</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sich nach § 38 Abs. 1 SGB III frühzeitig arbeitsuchend gemeldet haben,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mehr als geringfügig beschäftigt sind und Arbeitslosengeld II beziehen,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am 2. Arbeitsmarkt beschäftigt sind,</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an einer Maßnahme zur Aktivierung und beruflichen Eingliederung, an beruflichen Weiterbildungsmaßnahmen oder</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  anderen arbeitsmarktpolitischen Maßnahmen teilnehmen,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nach § 53a Abs. 2 SGB II nicht als arbeitslos zählen (nach Vollendung des 58. Lebensjahres mindestens für die Dauer</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  von zwölf Monaten Leistungen der Grundsicherung für Arbeitsuchende bezogen haben, ohne dass ihnen eine </a:t>
          </a:r>
          <a:br>
            <a:rPr lang="de-DE" sz="900" b="0" i="0" baseline="0">
              <a:solidFill>
                <a:schemeClr val="dk1"/>
              </a:solidFill>
              <a:effectLst/>
              <a:latin typeface="Arial" panose="020B0604020202020204" pitchFamily="34" charset="0"/>
              <a:ea typeface="+mn-ea"/>
              <a:cs typeface="Arial" panose="020B0604020202020204" pitchFamily="34" charset="0"/>
            </a:rPr>
          </a:br>
          <a:r>
            <a:rPr lang="de-DE" sz="900" b="0" i="0" baseline="0">
              <a:solidFill>
                <a:schemeClr val="dk1"/>
              </a:solidFill>
              <a:effectLst/>
              <a:latin typeface="Arial" panose="020B0604020202020204" pitchFamily="34" charset="0"/>
              <a:ea typeface="+mn-ea"/>
              <a:cs typeface="Arial" panose="020B0604020202020204" pitchFamily="34" charset="0"/>
            </a:rPr>
            <a:t>  sozialversicherungspflichtige Beschäftigung angeboten worden ist) oder</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eine Beschäftigung suchen, aber die weiteren Kriterien des § 16 SGB III für die Zählung als Arbeitslose nicht erfüllen,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  beispielsweise weil sie bereits eine Beschäftigung oder selbständige Tätigkeit ausüben.</a:t>
          </a:r>
          <a:endParaRPr lang="de-DE" sz="900">
            <a:effectLst/>
            <a:latin typeface="Arial" panose="020B0604020202020204" pitchFamily="34" charset="0"/>
            <a:cs typeface="Arial" panose="020B0604020202020204" pitchFamily="34" charset="0"/>
          </a:endParaRPr>
        </a:p>
        <a:p>
          <a:pPr rtl="0"/>
          <a:r>
            <a:rPr lang="de-DE" sz="900" b="0" i="0" baseline="0">
              <a:solidFill>
                <a:schemeClr val="dk1"/>
              </a:solidFill>
              <a:effectLst/>
              <a:latin typeface="Arial" panose="020B0604020202020204" pitchFamily="34" charset="0"/>
              <a:ea typeface="+mn-ea"/>
              <a:cs typeface="Arial" panose="020B0604020202020204" pitchFamily="34" charset="0"/>
            </a:rPr>
            <a:t>Weitere Definitionen finden Sie im Glossar der Arbeitsmarktstatistik unter:</a:t>
          </a:r>
          <a:endParaRPr lang="de-DE" sz="900">
            <a:effectLst/>
            <a:latin typeface="Arial" panose="020B0604020202020204" pitchFamily="34" charset="0"/>
            <a:cs typeface="Arial" panose="020B0604020202020204" pitchFamily="34" charset="0"/>
          </a:endParaRPr>
        </a:p>
        <a:p>
          <a:endParaRPr lang="de-DE"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1752600</xdr:colOff>
      <xdr:row>0</xdr:row>
      <xdr:rowOff>409575</xdr:rowOff>
    </xdr:to>
    <xdr:pic>
      <xdr:nvPicPr>
        <xdr:cNvPr id="33796"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28576</xdr:colOff>
      <xdr:row>2</xdr:row>
      <xdr:rowOff>28578</xdr:rowOff>
    </xdr:from>
    <xdr:to>
      <xdr:col>3</xdr:col>
      <xdr:colOff>2819401</xdr:colOff>
      <xdr:row>63</xdr:row>
      <xdr:rowOff>133350</xdr:rowOff>
    </xdr:to>
    <xdr:sp macro="" textlink="">
      <xdr:nvSpPr>
        <xdr:cNvPr id="3" name="Text Box 1"/>
        <xdr:cNvSpPr txBox="1">
          <a:spLocks noChangeArrowheads="1"/>
        </xdr:cNvSpPr>
      </xdr:nvSpPr>
      <xdr:spPr bwMode="auto">
        <a:xfrm>
          <a:off x="28576" y="647703"/>
          <a:ext cx="7715250" cy="10315572"/>
        </a:xfrm>
        <a:prstGeom prst="rect">
          <a:avLst/>
        </a:prstGeom>
        <a:noFill/>
        <a:ln w="9525" cap="rnd">
          <a:noFill/>
          <a:prstDash val="sysDot"/>
          <a:miter lim="800000"/>
          <a:headEnd/>
          <a:tailEnd/>
        </a:ln>
      </xdr:spPr>
      <xdr:txBody>
        <a:bodyPr vertOverflow="clip" wrap="square" lIns="27432" tIns="22860" rIns="27432" bIns="0" anchor="t" upright="1"/>
        <a:lstStyle/>
        <a:p>
          <a:pPr algn="l" rtl="0">
            <a:lnSpc>
              <a:spcPts val="1000"/>
            </a:lnSpc>
            <a:defRPr sz="1000"/>
          </a:pPr>
          <a:r>
            <a:rPr lang="de-DE" sz="1100" b="1" i="0" u="none" strike="noStrike" baseline="0">
              <a:solidFill>
                <a:srgbClr val="000000"/>
              </a:solidFill>
              <a:latin typeface="Arial" pitchFamily="34" charset="0"/>
              <a:cs typeface="Arial" pitchFamily="34" charset="0"/>
            </a:rPr>
            <a:t>Methodische Hinweise - Das Anforderungsniveau nach dem Zielberuf der auszuübenden Tätigkeit</a:t>
          </a:r>
        </a:p>
        <a:p>
          <a:pPr algn="l" rtl="0">
            <a:lnSpc>
              <a:spcPts val="900"/>
            </a:lnSpc>
            <a:defRPr sz="1000"/>
          </a:pPr>
          <a:endParaRPr lang="de-DE" sz="900" b="1" i="0" u="none" strike="noStrike" baseline="0">
            <a:solidFill>
              <a:srgbClr val="000000"/>
            </a:solidFill>
            <a:latin typeface="Arial" pitchFamily="34" charset="0"/>
            <a:cs typeface="Arial" pitchFamily="34" charset="0"/>
          </a:endParaRPr>
        </a:p>
        <a:p>
          <a:pPr algn="l" rtl="0">
            <a:lnSpc>
              <a:spcPts val="900"/>
            </a:lnSpc>
            <a:defRPr sz="1000"/>
          </a:pPr>
          <a:r>
            <a:rPr lang="de-DE" sz="900" b="1" i="0" u="none" strike="noStrike" baseline="0">
              <a:solidFill>
                <a:srgbClr val="000000"/>
              </a:solidFill>
              <a:latin typeface="Arial" pitchFamily="34" charset="0"/>
              <a:cs typeface="Arial" pitchFamily="34" charset="0"/>
            </a:rPr>
            <a:t>Die Dimension </a:t>
          </a:r>
          <a:r>
            <a:rPr lang="de-DE" sz="900" b="1" baseline="0">
              <a:latin typeface="Arial" pitchFamily="34" charset="0"/>
              <a:ea typeface="+mn-ea"/>
              <a:cs typeface="Arial" pitchFamily="34" charset="0"/>
            </a:rPr>
            <a:t>„</a:t>
          </a:r>
          <a:r>
            <a:rPr lang="de-DE" sz="900" b="1" i="0" u="none" strike="noStrike" baseline="0">
              <a:solidFill>
                <a:srgbClr val="000000"/>
              </a:solidFill>
              <a:latin typeface="Arial" pitchFamily="34" charset="0"/>
              <a:cs typeface="Arial" pitchFamily="34" charset="0"/>
            </a:rPr>
            <a:t>Anforderungsniveau</a:t>
          </a:r>
          <a:r>
            <a:rPr lang="de-DE" sz="900" b="1" baseline="0">
              <a:latin typeface="Arial" pitchFamily="34" charset="0"/>
              <a:ea typeface="+mn-ea"/>
              <a:cs typeface="Arial" pitchFamily="34" charset="0"/>
            </a:rPr>
            <a:t>“</a:t>
          </a:r>
          <a:r>
            <a:rPr lang="de-DE" sz="900" b="1" i="0" u="none" strike="noStrike" baseline="0">
              <a:solidFill>
                <a:srgbClr val="000000"/>
              </a:solidFill>
              <a:latin typeface="Arial" pitchFamily="34" charset="0"/>
              <a:cs typeface="Arial" pitchFamily="34" charset="0"/>
            </a:rPr>
            <a:t> in der Klassifikation der Berufe 2010 (KldB 2010)</a:t>
          </a:r>
        </a:p>
        <a:p>
          <a:pPr marL="0" marR="0" indent="0" algn="l" defTabSz="914400" eaLnBrk="1" fontAlgn="auto" latinLnBrk="0" hangingPunct="1">
            <a:lnSpc>
              <a:spcPts val="900"/>
            </a:lnSpc>
            <a:spcBef>
              <a:spcPts val="0"/>
            </a:spcBef>
            <a:spcAft>
              <a:spcPts val="0"/>
            </a:spcAft>
            <a:buClrTx/>
            <a:buSzTx/>
            <a:buFontTx/>
            <a:buNone/>
            <a:tabLst/>
            <a:defRPr/>
          </a:pPr>
          <a:r>
            <a:rPr lang="de-DE" sz="900" b="0" i="0" u="none" strike="noStrike" baseline="0" smtClean="0">
              <a:solidFill>
                <a:srgbClr val="000000"/>
              </a:solidFill>
              <a:latin typeface="Arial" pitchFamily="34" charset="0"/>
              <a:ea typeface="+mn-ea"/>
              <a:cs typeface="Arial" pitchFamily="34" charset="0"/>
            </a:rPr>
            <a:t>Die Klassifikation der Berufe 2010 strukturiert  und gruppiert die in Deutschland üblichen Berufsbezeichnungen anhand ihrer Ähnlichkeit über ein hierarchisch aufsteigendes, numerisches System in fünf Ebenen. N</a:t>
          </a:r>
          <a:r>
            <a:rPr lang="de-DE" sz="900" b="0" i="0" u="none" strike="noStrike" baseline="0">
              <a:solidFill>
                <a:srgbClr val="000000"/>
              </a:solidFill>
              <a:latin typeface="Arial" pitchFamily="34" charset="0"/>
              <a:ea typeface="+mn-ea"/>
              <a:cs typeface="Arial" pitchFamily="34" charset="0"/>
            </a:rPr>
            <a:t>eben der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Berufsfachlichkeit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 als strukturgebende Dimension auf den ersten vier Aggregationsebenen weist die KldB 2010 auf Ebene der Berufsgattungen (5. Stelle der KldB 2010) die Dimension </a:t>
          </a:r>
          <a:r>
            <a:rPr lang="de-DE" sz="900" baseline="0">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Anforderungsniveau</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 aus. Beide Dimensionen verwendet die Statistik, u</a:t>
          </a:r>
          <a:r>
            <a:rPr lang="de-DE" sz="900" b="0" i="0" u="none" strike="noStrike" baseline="0" smtClean="0">
              <a:solidFill>
                <a:srgbClr val="000000"/>
              </a:solidFill>
              <a:latin typeface="Arial" pitchFamily="34" charset="0"/>
              <a:ea typeface="+mn-ea"/>
              <a:cs typeface="Arial" pitchFamily="34" charset="0"/>
            </a:rPr>
            <a:t>m die detaillierten Informationen der Einzelberufe für Beobachtungen und Analysen auch in kleiner regionaler Gliederung oder über längere Zeiträume hinweg abbildbar zu machen.  </a:t>
          </a:r>
        </a:p>
        <a:p>
          <a:pPr algn="l">
            <a:lnSpc>
              <a:spcPts val="900"/>
            </a:lnSpc>
          </a:pPr>
          <a:endParaRPr lang="de-DE" sz="900" b="0" i="0" u="none" strike="noStrike" baseline="0" smtClean="0">
            <a:solidFill>
              <a:srgbClr val="000000"/>
            </a:solidFill>
            <a:latin typeface="Arial" pitchFamily="34" charset="0"/>
            <a:ea typeface="+mn-ea"/>
            <a:cs typeface="Arial" pitchFamily="34" charset="0"/>
          </a:endParaRPr>
        </a:p>
        <a:p>
          <a:pPr marL="0" marR="0" indent="0" algn="l" defTabSz="914400" eaLnBrk="1" fontAlgn="auto" latinLnBrk="0" hangingPunct="1">
            <a:lnSpc>
              <a:spcPts val="900"/>
            </a:lnSpc>
            <a:spcBef>
              <a:spcPts val="0"/>
            </a:spcBef>
            <a:spcAft>
              <a:spcPts val="0"/>
            </a:spcAft>
            <a:buClrTx/>
            <a:buSzTx/>
            <a:buFontTx/>
            <a:buNone/>
            <a:tabLst/>
            <a:defRPr/>
          </a:pPr>
          <a:r>
            <a:rPr lang="de-DE" sz="900" b="0" i="0" u="none" strike="noStrike" baseline="0" smtClean="0">
              <a:solidFill>
                <a:srgbClr val="000000"/>
              </a:solidFill>
              <a:latin typeface="Arial" pitchFamily="34" charset="0"/>
              <a:ea typeface="+mn-ea"/>
              <a:cs typeface="Arial" pitchFamily="34" charset="0"/>
            </a:rPr>
            <a:t>Im Folgenden wird die Dimension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Anforderungsniveau</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(AN) näher beschrieben.</a:t>
          </a:r>
        </a:p>
        <a:p>
          <a:pPr algn="l">
            <a:lnSpc>
              <a:spcPts val="900"/>
            </a:lnSpc>
          </a:pPr>
          <a:endParaRPr lang="de-DE" sz="900" b="0" i="0" u="none" strike="noStrike" baseline="0" smtClean="0">
            <a:solidFill>
              <a:srgbClr val="000000"/>
            </a:solidFill>
            <a:latin typeface="Arial" pitchFamily="34" charset="0"/>
            <a:ea typeface="+mn-ea"/>
            <a:cs typeface="Arial" pitchFamily="34" charset="0"/>
          </a:endParaRPr>
        </a:p>
        <a:p>
          <a:pPr marL="0" marR="0" indent="0" defTabSz="914400" eaLnBrk="1" fontAlgn="auto" latinLnBrk="0" hangingPunct="1">
            <a:lnSpc>
              <a:spcPts val="900"/>
            </a:lnSpc>
            <a:spcBef>
              <a:spcPts val="0"/>
            </a:spcBef>
            <a:spcAft>
              <a:spcPts val="0"/>
            </a:spcAft>
            <a:buClrTx/>
            <a:buSzTx/>
            <a:buFontTx/>
            <a:buNone/>
            <a:tabLst/>
            <a:defRPr/>
          </a:pPr>
          <a:r>
            <a:rPr lang="de-DE" sz="900" b="0" i="0" u="none" strike="noStrike" baseline="0" smtClean="0">
              <a:solidFill>
                <a:srgbClr val="000000"/>
              </a:solidFill>
              <a:latin typeface="Arial" pitchFamily="34" charset="0"/>
              <a:ea typeface="+mn-ea"/>
              <a:cs typeface="Arial" pitchFamily="34" charset="0"/>
            </a:rPr>
            <a:t>Das Anforderungsniveau ist eine Kennzahl für die Komplexität der ausgeübten Tätigkeit. Sie ist immer für einen bestimmten Beruf typisch und außerdem unabhängig von der formalen Qualifikation einer Person. Zur Einstufung werden zwar die für die Ausübung des Berufs erforderlichen formalen Qualifikationen  herangezogen, informelle Bildung und/oder Berufserfahrung sind bei der Zuordnung aber ebenfalls von Bedeutung. I</a:t>
          </a:r>
          <a:r>
            <a:rPr lang="de-DE" sz="900" b="0" i="0" u="none" strike="noStrike" baseline="0">
              <a:solidFill>
                <a:srgbClr val="000000"/>
              </a:solidFill>
              <a:latin typeface="Arial" pitchFamily="34" charset="0"/>
              <a:ea typeface="+mn-ea"/>
              <a:cs typeface="Arial" pitchFamily="34" charset="0"/>
            </a:rPr>
            <a:t>n der KldB 2010 wird die Dimension über die </a:t>
          </a:r>
          <a:r>
            <a:rPr lang="de-DE" sz="900" b="1" i="0" u="none" strike="noStrike" baseline="0">
              <a:solidFill>
                <a:srgbClr val="000000"/>
              </a:solidFill>
              <a:latin typeface="Arial" pitchFamily="34" charset="0"/>
              <a:ea typeface="+mn-ea"/>
              <a:cs typeface="Arial" pitchFamily="34" charset="0"/>
            </a:rPr>
            <a:t>5. Stelle </a:t>
          </a:r>
          <a:r>
            <a:rPr lang="de-DE" sz="900" b="0" i="0" u="none" strike="noStrike" baseline="0">
              <a:solidFill>
                <a:srgbClr val="000000"/>
              </a:solidFill>
              <a:latin typeface="Arial" pitchFamily="34" charset="0"/>
              <a:ea typeface="+mn-ea"/>
              <a:cs typeface="Arial" pitchFamily="34" charset="0"/>
            </a:rPr>
            <a:t>(Berufsgattung) der zugeordneten Klassifikationskennziffer abgelesen. Beispiel:  der Einzelberuf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a:solidFill>
                <a:srgbClr val="000000"/>
              </a:solidFill>
              <a:latin typeface="Arial" pitchFamily="34" charset="0"/>
              <a:ea typeface="+mn-ea"/>
              <a:cs typeface="Arial" pitchFamily="34" charset="0"/>
            </a:rPr>
            <a:t>Bäcker/in" wird der Berufsgattung 2922</a:t>
          </a:r>
          <a:r>
            <a:rPr lang="de-DE" sz="900" b="1" i="0" u="none" strike="noStrike" baseline="0">
              <a:solidFill>
                <a:srgbClr val="000000"/>
              </a:solidFill>
              <a:latin typeface="Arial" pitchFamily="34" charset="0"/>
              <a:ea typeface="+mn-ea"/>
              <a:cs typeface="Arial" pitchFamily="34" charset="0"/>
            </a:rPr>
            <a:t>2</a:t>
          </a:r>
          <a:r>
            <a:rPr lang="de-DE" sz="900" b="0" i="0" u="none" strike="noStrike" baseline="0">
              <a:solidFill>
                <a:srgbClr val="000000"/>
              </a:solidFill>
              <a:latin typeface="Arial" pitchFamily="34" charset="0"/>
              <a:ea typeface="+mn-ea"/>
              <a:cs typeface="Arial" pitchFamily="34" charset="0"/>
            </a:rPr>
            <a:t> zugewiesen und hat damit das Anforderungsniveau 2.</a:t>
          </a:r>
        </a:p>
        <a:p>
          <a:pPr>
            <a:lnSpc>
              <a:spcPts val="900"/>
            </a:lnSpc>
          </a:pPr>
          <a:endParaRPr lang="de-DE" sz="900" b="0" i="0" u="none" strike="noStrike" baseline="0">
            <a:solidFill>
              <a:srgbClr val="000000"/>
            </a:solidFill>
            <a:latin typeface="Arial" pitchFamily="34" charset="0"/>
            <a:ea typeface="+mn-ea"/>
            <a:cs typeface="Arial" pitchFamily="34" charset="0"/>
          </a:endParaRPr>
        </a:p>
        <a:p>
          <a:pPr>
            <a:lnSpc>
              <a:spcPts val="900"/>
            </a:lnSpc>
          </a:pPr>
          <a:r>
            <a:rPr lang="de-DE" sz="900" b="0" i="0" u="none" strike="noStrike" baseline="0" smtClean="0">
              <a:solidFill>
                <a:srgbClr val="000000"/>
              </a:solidFill>
              <a:latin typeface="Arial" pitchFamily="34" charset="0"/>
              <a:ea typeface="+mn-ea"/>
              <a:cs typeface="Arial" pitchFamily="34" charset="0"/>
            </a:rPr>
            <a:t>Das Anforderungsniveau wird in vier Ausprägungsstufen erfasst. </a:t>
          </a:r>
          <a:r>
            <a:rPr lang="de-DE" sz="900" b="0" i="0" u="none" strike="noStrike" baseline="0">
              <a:solidFill>
                <a:srgbClr val="000000"/>
              </a:solidFill>
              <a:latin typeface="Arial" pitchFamily="34" charset="0"/>
              <a:ea typeface="+mn-ea"/>
              <a:cs typeface="Arial" pitchFamily="34" charset="0"/>
            </a:rPr>
            <a:t>Im Einzelnen folgt die Einteilung folgenden Grundsätzen:</a:t>
          </a:r>
        </a:p>
        <a:p>
          <a:pPr algn="l">
            <a:lnSpc>
              <a:spcPts val="800"/>
            </a:lnSpc>
          </a:pPr>
          <a:endParaRPr lang="de-DE" sz="900" b="1" baseline="0" smtClean="0">
            <a:latin typeface="Arial" pitchFamily="34" charset="0"/>
            <a:ea typeface="+mn-ea"/>
            <a:cs typeface="Arial" pitchFamily="34" charset="0"/>
          </a:endParaRPr>
        </a:p>
        <a:p>
          <a:pPr algn="l">
            <a:lnSpc>
              <a:spcPts val="900"/>
            </a:lnSpc>
          </a:pPr>
          <a:r>
            <a:rPr lang="de-DE" sz="900" b="1" baseline="0" smtClean="0">
              <a:latin typeface="Arial" pitchFamily="34" charset="0"/>
              <a:ea typeface="+mn-ea"/>
              <a:cs typeface="Arial" pitchFamily="34" charset="0"/>
            </a:rPr>
            <a:t>Anforderungsniveau 1: Helfer- und Anlerntätigkeiten</a:t>
          </a:r>
        </a:p>
        <a:p>
          <a:pPr algn="l">
            <a:lnSpc>
              <a:spcPts val="800"/>
            </a:lnSpc>
          </a:pPr>
          <a:r>
            <a:rPr lang="de-DE" sz="900" baseline="0" smtClean="0">
              <a:latin typeface="Arial" pitchFamily="34" charset="0"/>
              <a:ea typeface="+mn-ea"/>
              <a:cs typeface="Arial" pitchFamily="34" charset="0"/>
            </a:rPr>
            <a:t>Berufe, denen das Anforderungsniveau 1 zugeordnet wird, umfassen typischerweise einfache, wenig komplexe (Routine-)Tätigkeiten. Für die Ausübung dieser Tätigkeiten sind in der Regel keine oder nur geringe spezifische Fachkenntnisse erforderlich. Aufgrund der geringen Komplexität der Tätigkeiten wird i. d. R. kein formaler beruflicher Bildungsabschluss bzw. lediglich eine einjährige (geregelte) Berufsausbildung vorausgesetzt. Denn diese Tätigkeiten weisen eine geringere Komplexität vor als Tätigkeiten, die typischerweise von einer Fachkraft ausgeübt werden. Dem Anforderungsniveau 1 werden daher alle Helfer- und Anlerntätigkeiten sowie einjährige (geregelte) Berufsausbildungen zugeordnet. </a:t>
          </a:r>
        </a:p>
        <a:p>
          <a:pPr algn="l">
            <a:lnSpc>
              <a:spcPts val="900"/>
            </a:lnSpc>
          </a:pPr>
          <a:endParaRPr lang="de-DE" sz="900" baseline="0" smtClean="0">
            <a:latin typeface="Arial" pitchFamily="34" charset="0"/>
            <a:ea typeface="+mn-ea"/>
            <a:cs typeface="Arial" pitchFamily="34" charset="0"/>
          </a:endParaRPr>
        </a:p>
        <a:p>
          <a:pPr algn="l">
            <a:lnSpc>
              <a:spcPts val="900"/>
            </a:lnSpc>
          </a:pPr>
          <a:r>
            <a:rPr lang="de-DE" sz="900" b="1" baseline="0" smtClean="0">
              <a:latin typeface="Arial" pitchFamily="34" charset="0"/>
              <a:ea typeface="+mn-ea"/>
              <a:cs typeface="Arial" pitchFamily="34" charset="0"/>
            </a:rPr>
            <a:t>Anforderungsniveau 2: Fachlich ausgerichtete Tätigkeiten</a:t>
          </a:r>
        </a:p>
        <a:p>
          <a:pPr algn="l">
            <a:lnSpc>
              <a:spcPts val="900"/>
            </a:lnSpc>
          </a:pPr>
          <a:r>
            <a:rPr lang="de-DE" sz="900" baseline="0" smtClean="0">
              <a:latin typeface="Arial" pitchFamily="34" charset="0"/>
              <a:ea typeface="+mn-ea"/>
              <a:cs typeface="Arial" pitchFamily="34" charset="0"/>
            </a:rPr>
            <a:t>Berufe, denen das Anforderungsniveau 2 zugeordnet wird, sind gegenüber den Helfer- und Anlerntätigkeiten deutlich komplexer bzw. stärker fachlich ausgerichtet. Das bedeutet, für die sachgerechte Ausübung dieser Tätigkeiten werden fundierte Fachkenntnisse und Fertigkeiten vorausgesetzt. Das Anforderungsniveau 2 wird üblicherweise mit dem Abschluss einer zwei- bis dreijährigen Berufsausbildung erreicht. Eine entsprechende Berufserfahrung und/oder informelle berufliche Ausbildung werden als gleichwertig angesehen. Bei Anforderungsniveau 2 werden alle Berufe verortet, die hinsichtlich ihres Komplexitätsgrades der Tätigkeit einer Fachkraft entsprechen. </a:t>
          </a:r>
        </a:p>
        <a:p>
          <a:pPr algn="l">
            <a:lnSpc>
              <a:spcPts val="800"/>
            </a:lnSpc>
          </a:pPr>
          <a:endParaRPr lang="de-DE" sz="900" baseline="0" smtClean="0">
            <a:latin typeface="Arial" pitchFamily="34" charset="0"/>
            <a:ea typeface="+mn-ea"/>
            <a:cs typeface="Arial" pitchFamily="34" charset="0"/>
          </a:endParaRPr>
        </a:p>
        <a:p>
          <a:pPr algn="l">
            <a:lnSpc>
              <a:spcPts val="800"/>
            </a:lnSpc>
          </a:pPr>
          <a:r>
            <a:rPr lang="de-DE" sz="900" b="1" baseline="0" smtClean="0">
              <a:latin typeface="Arial" pitchFamily="34" charset="0"/>
              <a:ea typeface="+mn-ea"/>
              <a:cs typeface="Arial" pitchFamily="34" charset="0"/>
            </a:rPr>
            <a:t>Anforderungsniveau 3: Komplexe Spezialistentätigkeiten</a:t>
          </a:r>
        </a:p>
        <a:p>
          <a:pPr algn="l">
            <a:lnSpc>
              <a:spcPts val="800"/>
            </a:lnSpc>
          </a:pPr>
          <a:r>
            <a:rPr lang="de-DE" sz="900" baseline="0" smtClean="0">
              <a:latin typeface="Arial" pitchFamily="34" charset="0"/>
              <a:ea typeface="+mn-ea"/>
              <a:cs typeface="Arial" pitchFamily="34" charset="0"/>
            </a:rPr>
            <a:t>Die Berufe mit Anforderungsniveau 3 sind gegenüber den Berufen, die dem Anforderungsniveau 2 zugeordnet werden, deutlich komplexer und mit Spezialkenntnissen und -fertigkeiten verbunden. Die Anforderungen an das fachliche Wissen sind somit höher. Zudem erfordern die hier verorteten Berufe die Befähigung zur Bewältigung gehobener Fach- und Führungsaufgaben. Charakteristisch für die Berufe des Anforderungsniveaus 3 sind neben den jeweiligen Spezialistentätigkeiten Planungs- und Kontrolltätigkeiten, wie z. B. Arbeitsvorbereitung, Betriebsmitteleinsatzplanung sowie Qualitätsprüfung und -sicherung. Häufig werden die hierfür notwendigen Kenntnisse und Fertigkeiten im Rahmen einer beruflichen Fort- oder Weiterbildung vermittelt. Dem Anforderungsniveau 3 werden daher die Berufe zugeordnet, denen eine Meister- oder Technikerausbildung bzw. ein gleichwertiger Fachschul- oder Hochschulabschluss vorausgegangen ist. Häufig kann auch eine entsprechende Berufserfahrung und/oder informelle berufliche Ausbildung ausreichend für die Ausübung des Berufes sein.</a:t>
          </a:r>
        </a:p>
        <a:p>
          <a:pPr algn="l">
            <a:lnSpc>
              <a:spcPts val="900"/>
            </a:lnSpc>
          </a:pPr>
          <a:endParaRPr lang="de-DE" sz="900" baseline="0" smtClean="0">
            <a:latin typeface="Arial" pitchFamily="34" charset="0"/>
            <a:ea typeface="+mn-ea"/>
            <a:cs typeface="Arial" pitchFamily="34" charset="0"/>
          </a:endParaRPr>
        </a:p>
        <a:p>
          <a:pPr algn="l">
            <a:lnSpc>
              <a:spcPts val="900"/>
            </a:lnSpc>
          </a:pPr>
          <a:r>
            <a:rPr lang="de-DE" sz="900" b="1" baseline="0" smtClean="0">
              <a:latin typeface="Arial" pitchFamily="34" charset="0"/>
              <a:ea typeface="+mn-ea"/>
              <a:cs typeface="Arial" pitchFamily="34" charset="0"/>
            </a:rPr>
            <a:t>Anforderungsniveau 4: Hoch komplexe Tätigkeiten</a:t>
          </a:r>
        </a:p>
        <a:p>
          <a:pPr algn="l">
            <a:lnSpc>
              <a:spcPts val="900"/>
            </a:lnSpc>
          </a:pPr>
          <a:r>
            <a:rPr lang="de-DE" sz="900" baseline="0" smtClean="0">
              <a:latin typeface="Arial" pitchFamily="34" charset="0"/>
              <a:ea typeface="+mn-ea"/>
              <a:cs typeface="Arial" pitchFamily="34" charset="0"/>
            </a:rPr>
            <a:t>Dem Anforderungsniveau 4 werden die Berufe zugeordnet, deren Tätigkeitsbündel einen sehr hohen Komplexitätsgrad aufweisen bzw. ein entsprechend hohes Kenntnis- und Fertigkeitsniveau erfordern. Kennzeichnend für die Berufe des Anforderungsniveaus 4 sind hoch komplexe Tätigkeiten. Dazu zählen z. B. Entwicklungs-, Forschungs- und Diagnosetätigkeiten, Wissensvermittlung sowie Leitungs- und Führungsaufgaben innerhalb eines (großen) Unternehmens. In der Regel setzt die Ausübung dieser Berufe eine mindestens vierjährige Hochschulausbildung und/oder eine entsprechende Berufserfahrung voraus. Der typischerweise erforderliche berufliche Bildungsabschluss ist ein Hochschulabschluss (Masterabschluss, Diplom, Staatsexamen o. Ä.). Bei einigen Berufen bzw. Tätigkeiten kann auch die Anforderung einer Promotion bzw. Habilitation bestehen.</a:t>
          </a:r>
        </a:p>
        <a:p>
          <a:pPr marL="0" indent="0" algn="l">
            <a:lnSpc>
              <a:spcPts val="800"/>
            </a:lnSpc>
          </a:pPr>
          <a:endParaRPr lang="de-DE" sz="900" b="1" i="0" u="none" strike="noStrike" baseline="0">
            <a:solidFill>
              <a:srgbClr val="000000"/>
            </a:solidFill>
            <a:latin typeface="Arial" pitchFamily="34" charset="0"/>
            <a:ea typeface="+mn-ea"/>
            <a:cs typeface="Arial" pitchFamily="34" charset="0"/>
          </a:endParaRPr>
        </a:p>
        <a:p>
          <a:pPr marL="0" indent="0" algn="l">
            <a:lnSpc>
              <a:spcPts val="800"/>
            </a:lnSpc>
          </a:pPr>
          <a:r>
            <a:rPr lang="de-DE" sz="900" b="1" i="0" u="none" strike="noStrike" baseline="0">
              <a:solidFill>
                <a:srgbClr val="000000"/>
              </a:solidFill>
              <a:latin typeface="Arial" pitchFamily="34" charset="0"/>
              <a:ea typeface="+mn-ea"/>
              <a:cs typeface="Arial" pitchFamily="34" charset="0"/>
            </a:rPr>
            <a:t>Besonderheiten der Zuordnung im Vergleich zum allgemeinen Sprachgebrauch:</a:t>
          </a:r>
        </a:p>
        <a:p>
          <a:pPr marL="0" indent="0" algn="l">
            <a:lnSpc>
              <a:spcPts val="800"/>
            </a:lnSpc>
          </a:pPr>
          <a:endParaRPr lang="de-DE" sz="900" b="0" i="0" u="none" strike="noStrike" baseline="0">
            <a:solidFill>
              <a:srgbClr val="000000"/>
            </a:solidFill>
            <a:latin typeface="Arial" pitchFamily="34" charset="0"/>
            <a:ea typeface="+mn-ea"/>
            <a:cs typeface="Arial" pitchFamily="34" charset="0"/>
          </a:endParaRPr>
        </a:p>
        <a:p>
          <a:pPr marL="0" marR="0" indent="0" algn="l" defTabSz="914400" eaLnBrk="1" fontAlgn="auto" latinLnBrk="0" hangingPunct="1">
            <a:lnSpc>
              <a:spcPts val="800"/>
            </a:lnSpc>
            <a:spcBef>
              <a:spcPts val="0"/>
            </a:spcBef>
            <a:spcAft>
              <a:spcPts val="0"/>
            </a:spcAft>
            <a:buClrTx/>
            <a:buSzTx/>
            <a:buFontTx/>
            <a:buNone/>
            <a:tabLst/>
            <a:defRPr/>
          </a:pPr>
          <a:r>
            <a:rPr lang="de-DE" sz="900" b="0" i="1" u="none" strike="noStrike" baseline="0">
              <a:solidFill>
                <a:srgbClr val="000000"/>
              </a:solidFill>
              <a:latin typeface="Arial" pitchFamily="34" charset="0"/>
              <a:ea typeface="+mn-ea"/>
              <a:cs typeface="Arial" pitchFamily="34" charset="0"/>
            </a:rPr>
            <a:t>Besonderheit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1" u="none" strike="noStrike" baseline="0">
              <a:solidFill>
                <a:srgbClr val="000000"/>
              </a:solidFill>
              <a:latin typeface="Arial" pitchFamily="34" charset="0"/>
              <a:ea typeface="+mn-ea"/>
              <a:cs typeface="Arial" pitchFamily="34" charset="0"/>
            </a:rPr>
            <a:t>Helfer</a:t>
          </a:r>
          <a:r>
            <a:rPr lang="de-DE" sz="900" baseline="0">
              <a:latin typeface="Arial" pitchFamily="34" charset="0"/>
              <a:ea typeface="+mn-ea"/>
              <a:cs typeface="Arial" pitchFamily="34" charset="0"/>
            </a:rPr>
            <a:t>“</a:t>
          </a:r>
          <a:r>
            <a:rPr lang="de-DE" sz="900" b="0" i="1" u="none" strike="noStrike" baseline="0">
              <a:solidFill>
                <a:srgbClr val="000000"/>
              </a:solidFill>
              <a:latin typeface="Arial" pitchFamily="34" charset="0"/>
              <a:ea typeface="+mn-ea"/>
              <a:cs typeface="Arial" pitchFamily="34" charset="0"/>
            </a:rPr>
            <a:t> in der KldB 2010 und im allgemeinen Sprachgebrauch</a:t>
          </a:r>
        </a:p>
        <a:p>
          <a:pPr marL="0" marR="0" indent="0" algn="l" defTabSz="914400" eaLnBrk="1" fontAlgn="auto" latinLnBrk="0" hangingPunct="1">
            <a:lnSpc>
              <a:spcPts val="8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aseline="0" smtClean="0">
              <a:latin typeface="Arial" pitchFamily="34" charset="0"/>
              <a:ea typeface="+mn-ea"/>
              <a:cs typeface="Arial" pitchFamily="34" charset="0"/>
            </a:rPr>
            <a:t>Helferberufe</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aseline="0" smtClean="0">
              <a:latin typeface="Arial" pitchFamily="34" charset="0"/>
              <a:ea typeface="+mn-ea"/>
              <a:cs typeface="Arial" pitchFamily="34" charset="0"/>
            </a:rPr>
            <a:t> der KldB 2010 umfassen typischerweise einfache, wenig komplexe (Routine-)Tätigkeiten. Aufgrund der geringen Komplexität der Tätigkeiten wird ein formaler beruflicher Bildungsabschluss nicht oder nur in Grundzügen vorausgesetzt. </a:t>
          </a:r>
          <a:r>
            <a:rPr lang="de-DE" sz="900" baseline="0">
              <a:latin typeface="Arial" pitchFamily="34" charset="0"/>
              <a:ea typeface="+mn-ea"/>
              <a:cs typeface="Arial" pitchFamily="34" charset="0"/>
            </a:rPr>
            <a:t>Entsprechend wird Helfer- und Anlerntätigkeiten das Anforderungsniveau 1 zugeordnet. Dennoch umfasst das Anforderungsniveau 1 mehr Berufe, als im üblichen Sprachgebrauch unter Helfer i. S. v. ungelernter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aseline="0">
              <a:latin typeface="Arial" pitchFamily="34" charset="0"/>
              <a:ea typeface="+mn-ea"/>
              <a:cs typeface="Arial" pitchFamily="34" charset="0"/>
            </a:rPr>
            <a:t>Hilfskraft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aseline="0">
              <a:latin typeface="Arial" pitchFamily="34" charset="0"/>
              <a:ea typeface="+mn-ea"/>
              <a:cs typeface="Arial" pitchFamily="34" charset="0"/>
            </a:rPr>
            <a:t> verstanden wird. Nach der Definition und der Empfehlung des Bundesinstituts für berufliche Bildung (BiBB) werden auch alle einjährigen Berufsausbildungen, z. B. „Gesundheits- und Krankenpflegehelfer/in“, „Rettungsdiensthelfer/in“ und „Kindergartenhelfer/in“ dieser Kategorie zugeordnet. </a:t>
          </a:r>
          <a:endParaRPr lang="de-DE" sz="900" baseline="0" smtClean="0">
            <a:latin typeface="Arial" pitchFamily="34" charset="0"/>
            <a:ea typeface="+mn-ea"/>
            <a:cs typeface="Arial" pitchFamily="34" charset="0"/>
          </a:endParaRPr>
        </a:p>
        <a:p>
          <a:pPr algn="l">
            <a:lnSpc>
              <a:spcPts val="800"/>
            </a:lnSpc>
          </a:pPr>
          <a:r>
            <a:rPr lang="de-DE" sz="900" baseline="0" smtClean="0">
              <a:latin typeface="Arial" pitchFamily="34" charset="0"/>
              <a:ea typeface="+mn-ea"/>
              <a:cs typeface="Arial" pitchFamily="34" charset="0"/>
            </a:rPr>
            <a:t>Diese Berufe werden üblicherweise in der gleichen Berufsfachlichkeit (4-Steller) verortet wie die komplexeren, größtenteils darauf aufbauenden Fachkrafttätigkeiten (Anforderungsniveau 2). Somit wird z. B. der Beruf „Kindergartenhelfer/in“ dem gleichen 4-Steller (8311) „Berufe in der Kinderbetreuung und -erziehung“ zugeordnet wie der Beruf „Erzieher/in“ und mit Hilfe des Anforderungsniveaus (5. Stelle, Berufsgattung) von diesem abgegrenzt. </a:t>
          </a:r>
        </a:p>
        <a:p>
          <a:pPr marL="0" indent="0" algn="l">
            <a:lnSpc>
              <a:spcPts val="800"/>
            </a:lnSpc>
          </a:pPr>
          <a:endParaRPr lang="de-DE" sz="900" b="0" i="0" u="none" strike="noStrike" baseline="0">
            <a:solidFill>
              <a:srgbClr val="000000"/>
            </a:solidFill>
            <a:latin typeface="Arial" pitchFamily="34" charset="0"/>
            <a:ea typeface="+mn-ea"/>
            <a:cs typeface="Arial" pitchFamily="34" charset="0"/>
          </a:endParaRPr>
        </a:p>
        <a:p>
          <a:pPr marL="0" marR="0" indent="0" algn="l" defTabSz="914400" eaLnBrk="1" fontAlgn="auto" latinLnBrk="0" hangingPunct="1">
            <a:lnSpc>
              <a:spcPts val="800"/>
            </a:lnSpc>
            <a:spcBef>
              <a:spcPts val="0"/>
            </a:spcBef>
            <a:spcAft>
              <a:spcPts val="0"/>
            </a:spcAft>
            <a:buClrTx/>
            <a:buSzTx/>
            <a:buFontTx/>
            <a:buNone/>
            <a:tabLst/>
            <a:defRPr/>
          </a:pPr>
          <a:r>
            <a:rPr lang="de-DE" sz="900" b="0" i="1" u="none" strike="noStrike" baseline="0">
              <a:solidFill>
                <a:srgbClr val="000000"/>
              </a:solidFill>
              <a:latin typeface="Arial" pitchFamily="34" charset="0"/>
              <a:ea typeface="+mn-ea"/>
              <a:cs typeface="Arial" pitchFamily="34" charset="0"/>
            </a:rPr>
            <a:t>Besonderheit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1" u="none" strike="noStrike" baseline="0">
              <a:solidFill>
                <a:srgbClr val="000000"/>
              </a:solidFill>
              <a:latin typeface="Arial" pitchFamily="34" charset="0"/>
              <a:ea typeface="+mn-ea"/>
              <a:cs typeface="Arial" pitchFamily="34" charset="0"/>
            </a:rPr>
            <a:t>Fachkraft</a:t>
          </a:r>
          <a:r>
            <a:rPr lang="de-DE" sz="900" baseline="0">
              <a:latin typeface="Arial" pitchFamily="34" charset="0"/>
              <a:ea typeface="+mn-ea"/>
              <a:cs typeface="Arial" pitchFamily="34" charset="0"/>
            </a:rPr>
            <a:t>“</a:t>
          </a:r>
          <a:r>
            <a:rPr lang="de-DE" sz="900" b="0" i="1" u="none" strike="noStrike" baseline="0">
              <a:solidFill>
                <a:srgbClr val="000000"/>
              </a:solidFill>
              <a:latin typeface="Arial" pitchFamily="34" charset="0"/>
              <a:ea typeface="+mn-ea"/>
              <a:cs typeface="Arial" pitchFamily="34" charset="0"/>
            </a:rPr>
            <a:t>in der KldB 2010 und im allgemeinen Sprachgebrauch</a:t>
          </a:r>
        </a:p>
        <a:p>
          <a:pPr marL="0" marR="0" indent="0" algn="l" defTabSz="914400" eaLnBrk="1" fontAlgn="auto" latinLnBrk="0" hangingPunct="1">
            <a:lnSpc>
              <a:spcPts val="800"/>
            </a:lnSpc>
            <a:spcBef>
              <a:spcPts val="0"/>
            </a:spcBef>
            <a:spcAft>
              <a:spcPts val="0"/>
            </a:spcAft>
            <a:buClrTx/>
            <a:buSzTx/>
            <a:buFontTx/>
            <a:buNone/>
            <a:tabLst/>
            <a:defRPr/>
          </a:pPr>
          <a:r>
            <a:rPr lang="de-DE" sz="900" b="0" i="0" u="none" strike="noStrike" baseline="0" smtClean="0">
              <a:solidFill>
                <a:srgbClr val="000000"/>
              </a:solidFill>
              <a:latin typeface="Arial" pitchFamily="34" charset="0"/>
              <a:ea typeface="+mn-ea"/>
              <a:cs typeface="Arial" pitchFamily="34" charset="0"/>
            </a:rPr>
            <a:t>Die Bezeichnung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Fachkraft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im Sinne der KldB 2010 als Anforderungsniveau 2 unterscheidet sich von der im allgemeinen Sprachgebrauch verwendeten Definition von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Fachkräften</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Fachkraft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als Anforderungsniveau 2 umfasst typischerweise fachlich ausgerichtete Tätigkeiten für Personen mit abgeschlossener zwei- bis dreijähriger Berufsausbildung. Unter dem allgemeinen Begriff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Fachkraft</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lang="de-DE" sz="900" b="0" i="0" u="none" strike="noStrike" baseline="0" smtClean="0">
              <a:solidFill>
                <a:srgbClr val="000000"/>
              </a:solidFill>
              <a:latin typeface="Arial" pitchFamily="34" charset="0"/>
              <a:ea typeface="+mn-ea"/>
              <a:cs typeface="Arial" pitchFamily="34" charset="0"/>
            </a:rPr>
            <a:t> dagegen werden üblicherweise Berufe mit </a:t>
          </a:r>
          <a:r>
            <a:rPr lang="de-DE" sz="900" b="0" i="1" u="none" strike="noStrike" baseline="0" smtClean="0">
              <a:solidFill>
                <a:srgbClr val="000000"/>
              </a:solidFill>
              <a:latin typeface="Arial" pitchFamily="34" charset="0"/>
              <a:ea typeface="+mn-ea"/>
              <a:cs typeface="Arial" pitchFamily="34" charset="0"/>
            </a:rPr>
            <a:t>mindestens</a:t>
          </a:r>
          <a:r>
            <a:rPr lang="de-DE" sz="900" b="0" i="0" u="none" strike="noStrike" baseline="0" smtClean="0">
              <a:solidFill>
                <a:srgbClr val="000000"/>
              </a:solidFill>
              <a:latin typeface="Arial" pitchFamily="34" charset="0"/>
              <a:ea typeface="+mn-ea"/>
              <a:cs typeface="Arial" pitchFamily="34" charset="0"/>
            </a:rPr>
            <a:t> abgeschlossener Berufsausbildung verstanden. Dieses allgemeine Verständnis von Fachkraft umfasst also zusätzlich zu Tätigkeiten mit abgeschlossener Berufsausbildung auch Tätigkeiten mit höheren Abschlüssen bis hin zu Hochschulabschlüssen. In der KldB 2010 wäre dies näherungsweise über die Aggregation von Anforderungsniveau zwei bis vier, d. h. unter Ausschluss von Helfer- und Anlerntätigkeiten, nachzubilden.</a:t>
          </a:r>
          <a:endParaRPr lang="de-DE" sz="900" b="1" i="0" u="none" strike="noStrike" baseline="0" smtClean="0">
            <a:solidFill>
              <a:srgbClr val="000000"/>
            </a:solidFill>
            <a:latin typeface="Arial" pitchFamily="34" charset="0"/>
            <a:ea typeface="+mn-ea"/>
            <a:cs typeface="Arial" pitchFamily="34" charset="0"/>
          </a:endParaRPr>
        </a:p>
        <a:p>
          <a:pPr marL="0" indent="0" algn="l">
            <a:lnSpc>
              <a:spcPts val="800"/>
            </a:lnSpc>
          </a:pPr>
          <a:endParaRPr lang="de-DE" sz="900" b="1" i="0" u="none" strike="noStrike" baseline="0" smtClean="0">
            <a:solidFill>
              <a:srgbClr val="000000"/>
            </a:solidFill>
            <a:latin typeface="Arial" pitchFamily="34" charset="0"/>
            <a:ea typeface="+mn-ea"/>
            <a:cs typeface="Arial" pitchFamily="34" charset="0"/>
          </a:endParaRPr>
        </a:p>
        <a:p>
          <a:pPr marL="0" indent="0" algn="l">
            <a:lnSpc>
              <a:spcPts val="800"/>
            </a:lnSpc>
          </a:pPr>
          <a:r>
            <a:rPr lang="de-DE" sz="900" b="1" i="0" u="none" strike="noStrike" baseline="0" smtClean="0">
              <a:solidFill>
                <a:srgbClr val="000000"/>
              </a:solidFill>
              <a:latin typeface="Arial" pitchFamily="34" charset="0"/>
              <a:ea typeface="+mn-ea"/>
              <a:cs typeface="Arial" pitchFamily="34" charset="0"/>
            </a:rPr>
            <a:t>Nähere Informationen, </a:t>
          </a:r>
          <a:r>
            <a:rPr lang="de-DE" sz="900" b="0" i="0" u="none" strike="noStrike" baseline="0" smtClean="0">
              <a:solidFill>
                <a:srgbClr val="000000"/>
              </a:solidFill>
              <a:latin typeface="Arial" pitchFamily="34" charset="0"/>
              <a:ea typeface="+mn-ea"/>
              <a:cs typeface="Arial" pitchFamily="34" charset="0"/>
            </a:rPr>
            <a:t>systematische Übersichten und Dokumentationen zur Entwicklung und Ausprägung des Anforderungsniveaus finden Sie im Internet unter:  </a:t>
          </a:r>
          <a:endParaRPr lang="de-DE" sz="900" b="1" i="0" u="none" strike="noStrike" baseline="0" smtClean="0">
            <a:solidFill>
              <a:srgbClr val="000000"/>
            </a:solidFill>
            <a:latin typeface="Arial" pitchFamily="34" charset="0"/>
            <a:ea typeface="+mn-ea"/>
            <a:cs typeface="Arial" pitchFamily="34" charset="0"/>
          </a:endParaRPr>
        </a:p>
        <a:p>
          <a:pPr algn="l" rtl="0">
            <a:lnSpc>
              <a:spcPts val="800"/>
            </a:lnSpc>
            <a:defRPr sz="1000"/>
          </a:pPr>
          <a:endParaRPr lang="de-DE" sz="9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r>
            <a:rPr lang="de-DE" sz="900" b="1" i="0" u="none" strike="noStrike" baseline="0">
              <a:solidFill>
                <a:srgbClr val="000000"/>
              </a:solidFill>
              <a:latin typeface="Arial" pitchFamily="34" charset="0"/>
              <a:cs typeface="Arial" pitchFamily="34" charset="0"/>
            </a:rPr>
            <a:t> </a:t>
          </a: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ts val="800"/>
            </a:lnSpc>
            <a:spcBef>
              <a:spcPts val="0"/>
            </a:spcBef>
            <a:spcAft>
              <a:spcPts val="0"/>
            </a:spcAft>
            <a:buClrTx/>
            <a:buSzTx/>
            <a:buFontTx/>
            <a:buNone/>
            <a:tabLst/>
            <a:defRPr sz="1000"/>
          </a:pPr>
          <a:endParaRPr lang="de-DE" sz="900" b="1" i="0" u="none" strike="noStrike" baseline="0">
            <a:solidFill>
              <a:srgbClr val="000000"/>
            </a:solidFill>
            <a:latin typeface="Arial" pitchFamily="34" charset="0"/>
            <a:cs typeface="Arial" pitchFamily="34" charset="0"/>
          </a:endParaRPr>
        </a:p>
        <a:p>
          <a:pPr algn="l" rtl="0">
            <a:lnSpc>
              <a:spcPts val="800"/>
            </a:lnSpc>
            <a:defRPr sz="1000"/>
          </a:pPr>
          <a:endParaRPr lang="de-DE" sz="900" b="1" i="0" u="none" strike="noStrike" baseline="0">
            <a:solidFill>
              <a:srgbClr val="000000"/>
            </a:solidFill>
            <a:latin typeface="Arial" pitchFamily="34" charset="0"/>
            <a:cs typeface="Arial" pitchFamily="34" charset="0"/>
          </a:endParaRPr>
        </a:p>
        <a:p>
          <a:pPr algn="l" rtl="0">
            <a:lnSpc>
              <a:spcPts val="700"/>
            </a:lnSpc>
            <a:defRPr sz="1000"/>
          </a:pPr>
          <a:endParaRPr lang="de-DE" sz="900" b="1" i="0" u="none" strike="noStrike" baseline="0">
            <a:solidFill>
              <a:srgbClr val="000000"/>
            </a:solidFill>
            <a:latin typeface="Arial" pitchFamily="34" charset="0"/>
            <a:cs typeface="Arial" pitchFamily="34" charset="0"/>
          </a:endParaRPr>
        </a:p>
        <a:p>
          <a:pPr algn="l" rtl="0">
            <a:lnSpc>
              <a:spcPts val="800"/>
            </a:lnSpc>
            <a:defRPr sz="1000"/>
          </a:pPr>
          <a:endParaRPr lang="de-DE" sz="900" b="1" i="0" u="none" strike="noStrike" baseline="0">
            <a:solidFill>
              <a:srgbClr val="000000"/>
            </a:solidFill>
            <a:latin typeface="Arial"/>
            <a:cs typeface="Arial"/>
          </a:endParaRPr>
        </a:p>
        <a:p>
          <a:pPr algn="l" rtl="0">
            <a:lnSpc>
              <a:spcPts val="800"/>
            </a:lnSpc>
            <a:defRPr sz="1000"/>
          </a:pPr>
          <a:endParaRPr lang="de-DE" sz="900" b="1" i="0" u="none" strike="noStrike" baseline="0">
            <a:solidFill>
              <a:srgbClr val="000000"/>
            </a:solidFill>
            <a:latin typeface="Arial"/>
            <a:cs typeface="Arial"/>
          </a:endParaRPr>
        </a:p>
        <a:p>
          <a:pPr algn="l" rtl="0">
            <a:lnSpc>
              <a:spcPts val="800"/>
            </a:lnSpc>
            <a:defRPr sz="1000"/>
          </a:pPr>
          <a:endParaRPr lang="de-DE" sz="900" b="1" i="0" u="none" strike="noStrike" baseline="0">
            <a:solidFill>
              <a:srgbClr val="000000"/>
            </a:solidFill>
            <a:latin typeface="Arial"/>
            <a:cs typeface="Arial"/>
          </a:endParaRPr>
        </a:p>
        <a:p>
          <a:pPr algn="l" rtl="0">
            <a:lnSpc>
              <a:spcPts val="800"/>
            </a:lnSpc>
            <a:defRPr sz="1000"/>
          </a:pPr>
          <a:endParaRPr lang="de-DE" sz="900" b="1" i="0" u="none" strike="noStrike" baseline="0">
            <a:solidFill>
              <a:srgbClr val="000000"/>
            </a:solidFill>
            <a:latin typeface="Arial"/>
            <a:cs typeface="Arial"/>
          </a:endParaRPr>
        </a:p>
        <a:p>
          <a:pPr algn="l" rtl="0">
            <a:lnSpc>
              <a:spcPts val="900"/>
            </a:lnSpc>
            <a:defRPr sz="1000"/>
          </a:pPr>
          <a:endParaRPr lang="de-DE" sz="900" b="1" i="0" u="none" strike="noStrike" baseline="0">
            <a:solidFill>
              <a:srgbClr val="000000"/>
            </a:solidFill>
            <a:latin typeface="Arial"/>
            <a:cs typeface="Arial"/>
          </a:endParaRPr>
        </a:p>
        <a:p>
          <a:pPr algn="l" rtl="0">
            <a:lnSpc>
              <a:spcPts val="700"/>
            </a:lnSpc>
            <a:defRPr sz="1000"/>
          </a:pPr>
          <a:endParaRPr lang="de-DE" sz="900" b="1" i="0" u="none" strike="noStrike" baseline="0">
            <a:solidFill>
              <a:srgbClr val="000000"/>
            </a:solidFill>
            <a:latin typeface="Arial"/>
            <a:cs typeface="Arial"/>
          </a:endParaRPr>
        </a:p>
        <a:p>
          <a:pPr algn="l" rtl="0">
            <a:lnSpc>
              <a:spcPts val="900"/>
            </a:lnSpc>
            <a:defRPr sz="1000"/>
          </a:pPr>
          <a:endParaRPr lang="de-DE" sz="900" b="1" i="0" u="none" strike="noStrike" baseline="0">
            <a:solidFill>
              <a:srgbClr val="000000"/>
            </a:solidFill>
            <a:latin typeface="Arial"/>
            <a:cs typeface="Arial"/>
          </a:endParaRPr>
        </a:p>
        <a:p>
          <a:pPr algn="l" rtl="0">
            <a:lnSpc>
              <a:spcPts val="700"/>
            </a:lnSpc>
            <a:defRPr sz="1000"/>
          </a:pPr>
          <a:endParaRPr lang="de-DE" sz="900" b="1" i="0" u="none" strike="noStrike" baseline="0">
            <a:solidFill>
              <a:srgbClr val="000000"/>
            </a:solidFill>
            <a:latin typeface="Arial"/>
            <a:cs typeface="Arial"/>
          </a:endParaRPr>
        </a:p>
        <a:p>
          <a:pPr algn="l" rtl="0">
            <a:lnSpc>
              <a:spcPts val="800"/>
            </a:lnSpc>
            <a:defRPr sz="1000"/>
          </a:pPr>
          <a:endParaRPr lang="de-DE" sz="900" b="1" i="0" u="none" strike="noStrike" baseline="0">
            <a:solidFill>
              <a:srgbClr val="000000"/>
            </a:solidFill>
            <a:latin typeface="Arial"/>
            <a:cs typeface="Arial"/>
          </a:endParaRPr>
        </a:p>
      </xdr:txBody>
    </xdr:sp>
    <xdr:clientData/>
  </xdr:twoCellAnchor>
  <xdr:twoCellAnchor>
    <xdr:from>
      <xdr:col>3</xdr:col>
      <xdr:colOff>1784350</xdr:colOff>
      <xdr:row>2</xdr:row>
      <xdr:rowOff>0</xdr:rowOff>
    </xdr:from>
    <xdr:to>
      <xdr:col>4</xdr:col>
      <xdr:colOff>88900</xdr:colOff>
      <xdr:row>3</xdr:row>
      <xdr:rowOff>28575</xdr:rowOff>
    </xdr:to>
    <xdr:sp macro="" textlink="">
      <xdr:nvSpPr>
        <xdr:cNvPr id="5" name="Inhalt">
          <a:hlinkClick xmlns:r="http://schemas.openxmlformats.org/officeDocument/2006/relationships" r:id="rId2"/>
        </xdr:cNvPr>
        <xdr:cNvSpPr txBox="1"/>
      </xdr:nvSpPr>
      <xdr:spPr>
        <a:xfrm>
          <a:off x="6708775" y="619125"/>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1524000</xdr:colOff>
      <xdr:row>0</xdr:row>
      <xdr:rowOff>381000</xdr:rowOff>
    </xdr:to>
    <xdr:pic>
      <xdr:nvPicPr>
        <xdr:cNvPr id="34818"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3848100</xdr:colOff>
      <xdr:row>1</xdr:row>
      <xdr:rowOff>95250</xdr:rowOff>
    </xdr:from>
    <xdr:to>
      <xdr:col>6</xdr:col>
      <xdr:colOff>66675</xdr:colOff>
      <xdr:row>3</xdr:row>
      <xdr:rowOff>95250</xdr:rowOff>
    </xdr:to>
    <xdr:sp macro="" textlink="">
      <xdr:nvSpPr>
        <xdr:cNvPr id="3" name="Inhalt">
          <a:hlinkClick xmlns:r="http://schemas.openxmlformats.org/officeDocument/2006/relationships" r:id="rId2"/>
        </xdr:cNvPr>
        <xdr:cNvSpPr txBox="1"/>
      </xdr:nvSpPr>
      <xdr:spPr>
        <a:xfrm>
          <a:off x="9705975" y="504825"/>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619125</xdr:colOff>
      <xdr:row>0</xdr:row>
      <xdr:rowOff>409575</xdr:rowOff>
    </xdr:to>
    <xdr:pic>
      <xdr:nvPicPr>
        <xdr:cNvPr id="35845"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7</xdr:col>
      <xdr:colOff>809625</xdr:colOff>
      <xdr:row>32</xdr:row>
      <xdr:rowOff>209550</xdr:rowOff>
    </xdr:to>
    <xdr:sp macro="" textlink="">
      <xdr:nvSpPr>
        <xdr:cNvPr id="3" name="Text Box 1"/>
        <xdr:cNvSpPr txBox="1">
          <a:spLocks noChangeArrowheads="1"/>
        </xdr:cNvSpPr>
      </xdr:nvSpPr>
      <xdr:spPr bwMode="auto">
        <a:xfrm>
          <a:off x="0" y="952500"/>
          <a:ext cx="6257925" cy="4743450"/>
        </a:xfrm>
        <a:prstGeom prst="rect">
          <a:avLst/>
        </a:prstGeom>
        <a:noFill/>
        <a:ln w="9525" cap="rnd">
          <a:noFill/>
          <a:prstDash val="sysDot"/>
          <a:miter lim="800000"/>
          <a:headEnd/>
          <a:tailEnd/>
        </a:ln>
      </xdr:spPr>
      <xdr:txBody>
        <a:bodyPr vertOverflow="clip" wrap="square" lIns="27432" tIns="22860" rIns="27432" bIns="0" anchor="t" upright="1"/>
        <a:lstStyle/>
        <a:p>
          <a:pPr algn="just" rtl="0">
            <a:defRPr sz="1000"/>
          </a:pPr>
          <a:r>
            <a:rPr lang="de-DE" sz="1200" b="1" i="0" u="none" strike="noStrike" baseline="0">
              <a:solidFill>
                <a:srgbClr val="000000"/>
              </a:solidFill>
              <a:latin typeface="Arial"/>
              <a:cs typeface="Arial"/>
            </a:rPr>
            <a:t>Definition</a:t>
          </a:r>
        </a:p>
        <a:p>
          <a:pPr algn="just" rtl="0">
            <a:defRPr sz="1000"/>
          </a:pPr>
          <a:endParaRPr lang="de-DE" sz="1000" b="1" i="0" u="none" strike="noStrike" baseline="0">
            <a:solidFill>
              <a:srgbClr val="000000"/>
            </a:solidFill>
            <a:latin typeface="Arial"/>
            <a:cs typeface="Arial"/>
          </a:endParaRPr>
        </a:p>
        <a:p>
          <a:pPr algn="just" rtl="0">
            <a:defRPr sz="1000"/>
          </a:pPr>
          <a:r>
            <a:rPr lang="de-DE" sz="1000" b="1" i="0" u="none" strike="noStrike" baseline="0">
              <a:solidFill>
                <a:srgbClr val="000000"/>
              </a:solidFill>
              <a:latin typeface="Arial"/>
              <a:cs typeface="Arial"/>
            </a:rPr>
            <a:t>Zielberuf</a:t>
          </a:r>
        </a:p>
        <a:p>
          <a:pPr algn="just" rtl="0">
            <a:defRPr sz="1000"/>
          </a:pPr>
          <a:r>
            <a:rPr lang="de-DE" sz="1000" b="0" i="0" u="none" strike="noStrike" baseline="0">
              <a:solidFill>
                <a:srgbClr val="000000"/>
              </a:solidFill>
              <a:latin typeface="Arial"/>
              <a:cs typeface="Arial"/>
            </a:rPr>
            <a:t>Auswertungen zu Arbeitslosen und Arbeitsuchenden geben Auskunft über den angestrebten Zielberuf des Kunden (unabhängig von der absolvierten Ausbildung und dem tatsächlichen Beruf bei Abgang aus Arbeitslosigkeit). Bei gemeldeten Arbeitsstellen erfolgt die Kategorisierung nach dem vom Arbeitgeber gewünschten Hauptberuf.</a:t>
          </a:r>
        </a:p>
        <a:p>
          <a:pPr algn="just" rtl="0">
            <a:defRPr sz="1000"/>
          </a:pPr>
          <a:endParaRPr lang="de-DE" sz="1000" b="0" i="0" u="none" strike="noStrike" baseline="0">
            <a:solidFill>
              <a:srgbClr val="000000"/>
            </a:solidFill>
            <a:latin typeface="Arial"/>
            <a:cs typeface="Arial"/>
          </a:endParaRPr>
        </a:p>
        <a:p>
          <a:pPr algn="just" rtl="0">
            <a:defRPr sz="1000"/>
          </a:pPr>
          <a:r>
            <a:rPr lang="de-DE" sz="1000" b="1" i="0" u="none" strike="noStrike" baseline="0">
              <a:solidFill>
                <a:srgbClr val="000000"/>
              </a:solidFill>
              <a:latin typeface="Arial"/>
              <a:cs typeface="Arial"/>
            </a:rPr>
            <a:t>Ausbildungsberuf</a:t>
          </a:r>
        </a:p>
        <a:p>
          <a:pPr algn="just" rtl="0">
            <a:defRPr sz="1000"/>
          </a:pPr>
          <a:r>
            <a:rPr lang="de-DE" sz="1000" b="0" i="0" u="none" strike="noStrike" baseline="0">
              <a:solidFill>
                <a:srgbClr val="000000"/>
              </a:solidFill>
              <a:latin typeface="Arial"/>
              <a:cs typeface="Arial"/>
            </a:rPr>
            <a:t>Der Ausbildungsberuf gibt Auskunft darüber, in welchem Ausbildungsberuf die letzte abgeschlossene Berufsausbildung eines Kunden erfolgt ist.</a:t>
          </a:r>
        </a:p>
        <a:p>
          <a:pPr algn="just" rtl="0">
            <a:defRPr sz="1000"/>
          </a:pPr>
          <a:endParaRPr lang="de-DE" sz="1000" b="0" i="0" u="none" strike="noStrike" baseline="0">
            <a:solidFill>
              <a:srgbClr val="000000"/>
            </a:solidFill>
            <a:latin typeface="Arial"/>
            <a:cs typeface="Arial"/>
          </a:endParaRPr>
        </a:p>
        <a:p>
          <a:pPr algn="just" rtl="0">
            <a:defRPr sz="1000"/>
          </a:pPr>
          <a:r>
            <a:rPr lang="de-DE" sz="1200" b="1" i="0" u="none" strike="noStrike" baseline="0">
              <a:solidFill>
                <a:srgbClr val="000000"/>
              </a:solidFill>
              <a:latin typeface="Arial"/>
              <a:cs typeface="Arial"/>
            </a:rPr>
            <a:t>Historie</a:t>
          </a:r>
        </a:p>
        <a:p>
          <a:pPr algn="just" rtl="0">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Bis April 2011 wurden in der Bundesagentur für Arbeit statistische Auswertungen nach dem Zielberuf ausschließlich anhand der </a:t>
          </a:r>
          <a:r>
            <a:rPr lang="de-DE" sz="1000" b="1">
              <a:latin typeface="Arial" pitchFamily="34" charset="0"/>
              <a:ea typeface="+mn-ea"/>
              <a:cs typeface="Arial" pitchFamily="34" charset="0"/>
            </a:rPr>
            <a:t>Klassifizierung</a:t>
          </a:r>
          <a:r>
            <a:rPr kumimoji="0" lang="de-DE" sz="1000" b="1" i="0" u="none" strike="noStrike" kern="0" cap="none" spc="0" normalizeH="0" baseline="0" noProof="0">
              <a:ln>
                <a:noFill/>
              </a:ln>
              <a:solidFill>
                <a:srgbClr val="000000"/>
              </a:solidFill>
              <a:effectLst/>
              <a:uLnTx/>
              <a:uFillTx/>
              <a:latin typeface="Arial"/>
              <a:ea typeface="+mn-ea"/>
              <a:cs typeface="Arial"/>
            </a:rPr>
            <a:t> der Berufe 1988 (KldB 1988) </a:t>
          </a:r>
          <a:r>
            <a:rPr kumimoji="0" lang="de-DE" sz="1000" b="0" i="0" u="none" strike="noStrike" kern="0" cap="none" spc="0" normalizeH="0" baseline="0" noProof="0">
              <a:ln>
                <a:noFill/>
              </a:ln>
              <a:solidFill>
                <a:srgbClr val="000000"/>
              </a:solidFill>
              <a:effectLst/>
              <a:uLnTx/>
              <a:uFillTx/>
              <a:latin typeface="Arial"/>
              <a:ea typeface="+mn-ea"/>
              <a:cs typeface="Arial"/>
            </a:rPr>
            <a:t>vorgenommen. Diese Klassifikation beruht in ihrer Gliederungsstruktur (mit Ausnahme der 4-stelligen Berufsklasse) auf der KldB aus dem Jahr 1970. Die Ebene der Berufsordnungen (3-Steller) ist seitdem unverändert und bildet somit die deutsche Berufsstruktur der 50er und 60er Jahre ab. Auswertungen des Statistischen Bundesamtes beruhten bisher auf einer KldB 1992. Um die heutigen komplexen Strukturen von Beruf und Beschäftigung national einheitlich abzubilden, wurde eine </a:t>
          </a:r>
          <a:r>
            <a:rPr kumimoji="0" lang="de-DE" sz="1000" b="1" i="0" u="none" strike="noStrike" kern="0" cap="none" spc="0" normalizeH="0" baseline="0" noProof="0">
              <a:ln>
                <a:noFill/>
              </a:ln>
              <a:solidFill>
                <a:srgbClr val="000000"/>
              </a:solidFill>
              <a:effectLst/>
              <a:uLnTx/>
              <a:uFillTx/>
              <a:latin typeface="Arial"/>
              <a:ea typeface="+mn-ea"/>
              <a:cs typeface="Arial"/>
            </a:rPr>
            <a:t>neue Klassifikation der Berufe (KldB 2010) </a:t>
          </a:r>
          <a:r>
            <a:rPr kumimoji="0" lang="de-DE" sz="1000" b="0" i="0" u="none" strike="noStrike" kern="0" cap="none" spc="0" normalizeH="0" baseline="0" noProof="0">
              <a:ln>
                <a:noFill/>
              </a:ln>
              <a:solidFill>
                <a:srgbClr val="000000"/>
              </a:solidFill>
              <a:effectLst/>
              <a:uLnTx/>
              <a:uFillTx/>
              <a:latin typeface="Arial"/>
              <a:ea typeface="+mn-ea"/>
              <a:cs typeface="Arial"/>
            </a:rPr>
            <a:t>entwickelt, durch die beide derzeit bestehenden nationalen Klassifikationen abgelöst werden. Zusätzlich besitzt die KldB 2010 eine hohe Kompatibilität zur internationalen Berufsklassifikation (ISCO-08), so dass die internationale Vergleichbarkeit von Berufsinformationen in den amtlichen Statistiken deutlich verbessert wird.</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Struktur der KldB 2010 umfasst fünf Ebenen, die mit Hilfe eines numerischen Systems erfasst werden. Die oberen vier Ebenen sind berufsfachlich gegliedert. Erst auf der untersten Ebene (5-Steller) erfolgt die Ausdifferenzierung nach der zweiten Dimension - dem Anforderungsniveau (Finalversion).</a:t>
          </a: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Weiterführende Informationen zur Klassifikation und Entwicklung sind zu finden unter:</a:t>
          </a: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 </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xdr:txBody>
    </xdr:sp>
    <xdr:clientData/>
  </xdr:twoCellAnchor>
  <xdr:twoCellAnchor editAs="oneCell">
    <xdr:from>
      <xdr:col>0</xdr:col>
      <xdr:colOff>0</xdr:colOff>
      <xdr:row>32</xdr:row>
      <xdr:rowOff>142876</xdr:rowOff>
    </xdr:from>
    <xdr:to>
      <xdr:col>7</xdr:col>
      <xdr:colOff>800100</xdr:colOff>
      <xdr:row>57</xdr:row>
      <xdr:rowOff>161926</xdr:rowOff>
    </xdr:to>
    <xdr:sp macro="" textlink="">
      <xdr:nvSpPr>
        <xdr:cNvPr id="4" name="Text Box 1"/>
        <xdr:cNvSpPr txBox="1">
          <a:spLocks noChangeArrowheads="1"/>
        </xdr:cNvSpPr>
      </xdr:nvSpPr>
      <xdr:spPr bwMode="auto">
        <a:xfrm>
          <a:off x="0" y="5629276"/>
          <a:ext cx="6248400" cy="4286250"/>
        </a:xfrm>
        <a:prstGeom prst="rect">
          <a:avLst/>
        </a:prstGeom>
        <a:noFill/>
        <a:ln w="9525" cap="rnd">
          <a:noFill/>
          <a:prstDash val="sysDot"/>
          <a:miter lim="800000"/>
          <a:headEnd/>
          <a:tailEnd/>
        </a:ln>
      </xdr:spPr>
      <xdr:txBody>
        <a:bodyPr vertOverflow="clip" wrap="square" lIns="27432" tIns="22860"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-&gt; Grundlagen -&gt; Klassifikation der Berufe -&gt; KldB 2010</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200" b="1" i="0" u="none" strike="noStrike" baseline="0">
              <a:solidFill>
                <a:srgbClr val="000000"/>
              </a:solidFill>
              <a:latin typeface="Arial"/>
              <a:cs typeface="Arial"/>
            </a:rPr>
            <a:t>Einschränkungen</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KldB 1988:</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rgbClr val="000000"/>
              </a:solidFill>
              <a:latin typeface="Arial"/>
              <a:cs typeface="Arial"/>
            </a:rPr>
            <a:t>Berichtsmonat September 2009 bis Mai/Juni 2010</a:t>
          </a: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0" i="0" u="none" strike="noStrike" baseline="0">
              <a:solidFill>
                <a:srgbClr val="000000"/>
              </a:solidFill>
              <a:latin typeface="Arial"/>
              <a:cs typeface="Arial"/>
            </a:rPr>
            <a:t>Im September 2009 konnten rund 260 Berufe (Helfertätigkeiten) nicht mehr als Zielberuf erfasst werden. Sie wurden im Erfassungssystem automatisiert 19 anderen Berufskategorien zugeordnet. Dadurch ergeben sich Verzerrungen auf allen Hierarchieebenen. Die Berichterstattung ist daher ab Berichtsmonat September 2009 bis Berichtsmonat Mai 2010 (Arbeitsstellen) bzw. Juni 2010 (Arbeitslose und Arbeitsuchende) nur für einen Teil der Berufskategorien möglich.</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de-DE" sz="1000" b="1" i="0" u="none" strike="noStrike" baseline="0">
              <a:solidFill>
                <a:sysClr val="windowText" lastClr="000000"/>
              </a:solidFill>
              <a:latin typeface="Arial" pitchFamily="34" charset="0"/>
              <a:ea typeface="+mn-ea"/>
              <a:cs typeface="Arial" pitchFamily="34" charset="0"/>
            </a:rPr>
            <a:t>Ab Mai 2011</a:t>
          </a:r>
          <a:endParaRPr lang="de-DE" sz="1000" b="0" i="0" u="none" strike="noStrike" baseline="0">
            <a:solidFill>
              <a:srgbClr val="000000"/>
            </a:solidFill>
            <a:latin typeface="Arial" pitchFamily="34" charset="0"/>
            <a:cs typeface="Arial" pitchFamily="34" charset="0"/>
          </a:endParaRPr>
        </a:p>
        <a:p>
          <a:r>
            <a:rPr lang="de-DE" sz="1000">
              <a:latin typeface="Arial" pitchFamily="34" charset="0"/>
              <a:ea typeface="+mn-ea"/>
              <a:cs typeface="Arial" pitchFamily="34" charset="0"/>
            </a:rPr>
            <a:t>Im Rahmen der Einführung der KldB 2010 wurde</a:t>
          </a:r>
          <a:r>
            <a:rPr lang="de-DE" sz="1000" baseline="0">
              <a:latin typeface="Arial" pitchFamily="34" charset="0"/>
              <a:ea typeface="+mn-ea"/>
              <a:cs typeface="Arial" pitchFamily="34" charset="0"/>
            </a:rPr>
            <a:t> eine Reduzierung der Helferberufe vorgenommen. Dadurch </a:t>
          </a:r>
          <a:r>
            <a:rPr lang="de-DE" sz="1000">
              <a:latin typeface="Arial" pitchFamily="34" charset="0"/>
              <a:ea typeface="+mn-ea"/>
              <a:cs typeface="Arial" pitchFamily="34" charset="0"/>
            </a:rPr>
            <a:t>sind die  Daten ab Mai 2011 in der KldB</a:t>
          </a:r>
          <a:r>
            <a:rPr lang="de-DE" sz="1000" baseline="0">
              <a:latin typeface="Arial" pitchFamily="34" charset="0"/>
              <a:ea typeface="+mn-ea"/>
              <a:cs typeface="Arial" pitchFamily="34" charset="0"/>
            </a:rPr>
            <a:t> 1988 </a:t>
          </a:r>
          <a:r>
            <a:rPr lang="de-DE" sz="1000">
              <a:latin typeface="Arial" pitchFamily="34" charset="0"/>
              <a:ea typeface="+mn-ea"/>
              <a:cs typeface="Arial" pitchFamily="34" charset="0"/>
            </a:rPr>
            <a:t>nicht mehr vergleichbar</a:t>
          </a:r>
          <a:r>
            <a:rPr lang="de-DE" sz="1000" baseline="0">
              <a:latin typeface="Arial" pitchFamily="34" charset="0"/>
              <a:ea typeface="+mn-ea"/>
              <a:cs typeface="Arial" pitchFamily="34" charset="0"/>
            </a:rPr>
            <a:t> mit </a:t>
          </a:r>
          <a:r>
            <a:rPr lang="de-DE" sz="1000">
              <a:latin typeface="Arial" pitchFamily="34" charset="0"/>
              <a:ea typeface="+mn-ea"/>
              <a:cs typeface="Arial" pitchFamily="34" charset="0"/>
            </a:rPr>
            <a:t>früheren Monaten. Bei entsprechenden Zeitreihenauswertungen werden daher</a:t>
          </a:r>
          <a:r>
            <a:rPr lang="de-DE" sz="1000" baseline="0">
              <a:latin typeface="Arial" pitchFamily="34" charset="0"/>
              <a:ea typeface="+mn-ea"/>
              <a:cs typeface="Arial" pitchFamily="34" charset="0"/>
            </a:rPr>
            <a:t> a</a:t>
          </a:r>
          <a:r>
            <a:rPr lang="de-DE" sz="1000">
              <a:latin typeface="Arial" pitchFamily="34" charset="0"/>
              <a:ea typeface="+mn-ea"/>
              <a:cs typeface="Arial" pitchFamily="34" charset="0"/>
            </a:rPr>
            <a:t>lle Helfertätigkeiten grundsätzlich aus der Betrachtung ausgeschlossen. Auswertungen nach der KldB 2010</a:t>
          </a:r>
          <a:r>
            <a:rPr lang="de-DE" sz="1000" baseline="0">
              <a:latin typeface="Arial" pitchFamily="34" charset="0"/>
              <a:ea typeface="+mn-ea"/>
              <a:cs typeface="Arial" pitchFamily="34" charset="0"/>
            </a:rPr>
            <a:t> sind von der Problematik nicht betroffen.</a:t>
          </a:r>
        </a:p>
        <a:p>
          <a:endParaRPr lang="de-DE" sz="1000" baseline="0">
            <a:latin typeface="Arial" pitchFamily="34" charset="0"/>
            <a:ea typeface="+mn-ea"/>
            <a:cs typeface="Arial" pitchFamily="34" charset="0"/>
          </a:endParaRPr>
        </a:p>
        <a:p>
          <a:pPr rtl="0" eaLnBrk="1" fontAlgn="base" latinLnBrk="0" hangingPunct="1"/>
          <a:endParaRPr lang="de-DE" sz="1000" b="0" i="0" baseline="0">
            <a:latin typeface="Arial" pitchFamily="34" charset="0"/>
            <a:ea typeface="+mn-ea"/>
            <a:cs typeface="Arial" pitchFamily="34" charset="0"/>
          </a:endParaRPr>
        </a:p>
        <a:p>
          <a:pPr rtl="0" eaLnBrk="1" fontAlgn="auto" latinLnBrk="0" hangingPunct="1"/>
          <a:r>
            <a:rPr lang="de-DE" sz="1000" b="1" i="0" baseline="0">
              <a:latin typeface="Arial" pitchFamily="34" charset="0"/>
              <a:ea typeface="+mn-ea"/>
              <a:cs typeface="Arial" pitchFamily="34" charset="0"/>
            </a:rPr>
            <a:t>KldB 2010:</a:t>
          </a:r>
          <a:endParaRPr lang="de-DE" sz="1000">
            <a:latin typeface="Arial" pitchFamily="34" charset="0"/>
            <a:cs typeface="Arial" pitchFamily="34" charset="0"/>
          </a:endParaRPr>
        </a:p>
        <a:p>
          <a:pPr rtl="0" eaLnBrk="1" fontAlgn="base" latinLnBrk="0" hangingPunct="1"/>
          <a:endParaRPr lang="de-DE" sz="1000" b="0" i="0" baseline="0">
            <a:latin typeface="Arial" pitchFamily="34" charset="0"/>
            <a:ea typeface="+mn-ea"/>
            <a:cs typeface="Arial" pitchFamily="34" charset="0"/>
          </a:endParaRPr>
        </a:p>
        <a:p>
          <a:pPr rtl="0" eaLnBrk="1" fontAlgn="auto" latinLnBrk="0" hangingPunct="1"/>
          <a:r>
            <a:rPr lang="de-DE" sz="1000" b="1" i="0" baseline="0">
              <a:latin typeface="Arial" pitchFamily="34" charset="0"/>
              <a:ea typeface="+mn-ea"/>
              <a:cs typeface="Arial" pitchFamily="34" charset="0"/>
            </a:rPr>
            <a:t>Berichtsmonat September 2009 bis Mai/Juni 2010</a:t>
          </a:r>
          <a:endParaRPr lang="de-DE" sz="1000">
            <a:latin typeface="Arial" pitchFamily="34" charset="0"/>
            <a:cs typeface="Arial" pitchFamily="34" charset="0"/>
          </a:endParaRPr>
        </a:p>
        <a:p>
          <a:pPr rtl="0" eaLnBrk="1" fontAlgn="auto" latinLnBrk="0" hangingPunct="1"/>
          <a:r>
            <a:rPr lang="de-DE" sz="1000" b="0" i="0" baseline="0">
              <a:latin typeface="Arial" pitchFamily="34" charset="0"/>
              <a:ea typeface="+mn-ea"/>
              <a:cs typeface="Arial" pitchFamily="34" charset="0"/>
            </a:rPr>
            <a:t>Der oben beschriebene Sachverhalt wirkt sich auch auf Daten nach der KldB 2010 aus. Daher werden bei Auswertungen, die sich auf die Berichtsmonate September 2009 bis Mai 2010 (Arbeitsstellen) bzw. Juni 2010 (Arbeitslose und Arbeitsuchende) beziehen, alle Helfertätigkeiten ausgeschlossen.</a:t>
          </a:r>
          <a:endParaRPr lang="de-DE" sz="1000">
            <a:latin typeface="Arial" pitchFamily="34" charset="0"/>
            <a:cs typeface="Arial" pitchFamily="34" charset="0"/>
          </a:endParaRPr>
        </a:p>
        <a:p>
          <a:endParaRPr lang="de-DE" sz="1000">
            <a:latin typeface="Arial" pitchFamily="34" charset="0"/>
            <a:ea typeface="+mn-ea"/>
            <a:cs typeface="Arial" pitchFamily="34" charset="0"/>
          </a:endParaRPr>
        </a:p>
        <a:p>
          <a:r>
            <a:rPr lang="de-DE" sz="1000">
              <a:latin typeface="Arial" pitchFamily="34" charset="0"/>
              <a:ea typeface="+mn-ea"/>
              <a:cs typeface="Arial" pitchFamily="34" charset="0"/>
            </a:rPr>
            <a:t> </a:t>
          </a:r>
        </a:p>
        <a:p>
          <a:endParaRPr lang="de-DE" sz="1000">
            <a:latin typeface="Arial" pitchFamily="34" charset="0"/>
            <a:ea typeface="+mn-ea"/>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a:p>
          <a:pPr algn="just" rtl="0">
            <a:defRPr sz="1000"/>
          </a:pPr>
          <a:endParaRPr lang="de-DE" sz="1000" b="1" i="0" u="none" strike="noStrike" baseline="0">
            <a:solidFill>
              <a:srgbClr val="000000"/>
            </a:solidFill>
            <a:latin typeface="Arial"/>
            <a:cs typeface="Arial"/>
          </a:endParaRPr>
        </a:p>
      </xdr:txBody>
    </xdr:sp>
    <xdr:clientData/>
  </xdr:twoCellAnchor>
  <xdr:twoCellAnchor>
    <xdr:from>
      <xdr:col>6</xdr:col>
      <xdr:colOff>546100</xdr:colOff>
      <xdr:row>2</xdr:row>
      <xdr:rowOff>0</xdr:rowOff>
    </xdr:from>
    <xdr:to>
      <xdr:col>8</xdr:col>
      <xdr:colOff>88900</xdr:colOff>
      <xdr:row>3</xdr:row>
      <xdr:rowOff>28575</xdr:rowOff>
    </xdr:to>
    <xdr:sp macro="" textlink="">
      <xdr:nvSpPr>
        <xdr:cNvPr id="6" name="Inhalt">
          <a:hlinkClick xmlns:r="http://schemas.openxmlformats.org/officeDocument/2006/relationships" r:id="rId2"/>
        </xdr:cNvPr>
        <xdr:cNvSpPr txBox="1"/>
      </xdr:nvSpPr>
      <xdr:spPr>
        <a:xfrm>
          <a:off x="5156200" y="59055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4</xdr:row>
      <xdr:rowOff>38098</xdr:rowOff>
    </xdr:from>
    <xdr:to>
      <xdr:col>7</xdr:col>
      <xdr:colOff>790575</xdr:colOff>
      <xdr:row>20</xdr:row>
      <xdr:rowOff>390525</xdr:rowOff>
    </xdr:to>
    <xdr:sp macro="" textlink="">
      <xdr:nvSpPr>
        <xdr:cNvPr id="2" name="Text Box 1"/>
        <xdr:cNvSpPr txBox="1">
          <a:spLocks noChangeArrowheads="1"/>
        </xdr:cNvSpPr>
      </xdr:nvSpPr>
      <xdr:spPr bwMode="auto">
        <a:xfrm>
          <a:off x="0" y="971548"/>
          <a:ext cx="5476875" cy="2943227"/>
        </a:xfrm>
        <a:prstGeom prst="rect">
          <a:avLst/>
        </a:prstGeom>
        <a:noFill/>
        <a:ln w="9525" cap="rnd">
          <a:noFill/>
          <a:prstDash val="sysDot"/>
          <a:miter lim="800000"/>
          <a:headEnd/>
          <a:tailEnd/>
        </a:ln>
      </xdr:spPr>
      <xdr:txBody>
        <a:bodyPr vertOverflow="clip" wrap="square" lIns="27432" tIns="22860" rIns="27432" bIns="0" anchor="t" upright="1"/>
        <a:lstStyle/>
        <a:p>
          <a:pPr algn="just" rtl="0">
            <a:defRPr sz="1000"/>
          </a:pPr>
          <a:r>
            <a:rPr lang="de-DE" sz="900" b="1" i="0" u="none" strike="noStrike" baseline="0">
              <a:solidFill>
                <a:srgbClr val="000000"/>
              </a:solidFill>
              <a:latin typeface="Arial"/>
              <a:cs typeface="Arial"/>
            </a:rPr>
            <a:t>Kurzbeschreibung</a:t>
          </a:r>
        </a:p>
        <a:p>
          <a:pPr algn="just" rtl="0">
            <a:defRPr sz="1000"/>
          </a:pPr>
          <a:endParaRPr lang="de-DE" sz="9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a:pPr>
          <a:r>
            <a:rPr lang="de-DE" sz="900" b="1">
              <a:latin typeface="Arial" pitchFamily="34" charset="0"/>
              <a:cs typeface="Arial" pitchFamily="34" charset="0"/>
            </a:rPr>
            <a:t>Pendler </a:t>
          </a:r>
          <a:r>
            <a:rPr lang="de-DE" sz="900">
              <a:latin typeface="Arial" pitchFamily="34" charset="0"/>
              <a:cs typeface="Arial" pitchFamily="34" charset="0"/>
            </a:rPr>
            <a:t>sind in der Beschäftigungsstatistik</a:t>
          </a:r>
          <a:r>
            <a:rPr lang="de-DE" sz="900" baseline="0">
              <a:latin typeface="Arial" pitchFamily="34" charset="0"/>
              <a:cs typeface="Arial" pitchFamily="34" charset="0"/>
            </a:rPr>
            <a:t> </a:t>
          </a:r>
          <a:r>
            <a:rPr lang="de-DE" sz="900">
              <a:latin typeface="Arial" pitchFamily="34" charset="0"/>
              <a:cs typeface="Arial" pitchFamily="34" charset="0"/>
            </a:rPr>
            <a:t>alle sozialversicherungspflichtig Beschäftigten, deren Arbeitsgemeinde sich von der Wohngemeinde unterscheidet. Ob und wie häufig gependelt wird, ist unerheblich. </a:t>
          </a:r>
          <a:r>
            <a:rPr lang="de-DE" sz="900" b="0" i="0" baseline="0">
              <a:effectLst/>
              <a:latin typeface="Arial" pitchFamily="34" charset="0"/>
              <a:ea typeface="+mn-ea"/>
              <a:cs typeface="Arial" pitchFamily="34" charset="0"/>
            </a:rPr>
            <a:t>Pendlerergebnisse stehen jährlich jeweils zum Stichtag 30.06. zur Verfügung. </a:t>
          </a:r>
          <a:endParaRPr lang="de-DE" sz="900">
            <a:effectLst/>
            <a:latin typeface="Arial" pitchFamily="34" charset="0"/>
            <a:cs typeface="Arial" pitchFamily="34" charset="0"/>
          </a:endParaRPr>
        </a:p>
        <a:p>
          <a:pPr>
            <a:lnSpc>
              <a:spcPct val="100000"/>
            </a:lnSpc>
          </a:pPr>
          <a:endParaRPr lang="de-DE" sz="900">
            <a:latin typeface="Arial" pitchFamily="34" charset="0"/>
            <a:cs typeface="Arial" pitchFamily="34" charset="0"/>
          </a:endParaRPr>
        </a:p>
        <a:p>
          <a:pPr>
            <a:lnSpc>
              <a:spcPct val="100000"/>
            </a:lnSpc>
          </a:pPr>
          <a:r>
            <a:rPr lang="de-DE" sz="900" b="1">
              <a:latin typeface="Arial" pitchFamily="34" charset="0"/>
              <a:cs typeface="Arial" pitchFamily="34" charset="0"/>
            </a:rPr>
            <a:t>Einpendler</a:t>
          </a:r>
          <a:r>
            <a:rPr lang="de-DE" sz="900" b="0" baseline="0">
              <a:latin typeface="Arial" pitchFamily="34" charset="0"/>
              <a:cs typeface="Arial" pitchFamily="34" charset="0"/>
            </a:rPr>
            <a:t> </a:t>
          </a:r>
          <a:r>
            <a:rPr lang="de-DE" sz="900">
              <a:latin typeface="Arial" pitchFamily="34" charset="0"/>
              <a:cs typeface="Arial" pitchFamily="34" charset="0"/>
            </a:rPr>
            <a:t>sind Personen, die in ihrer Arbeitsgemeinde nicht wohnen</a:t>
          </a:r>
        </a:p>
        <a:p>
          <a:pPr>
            <a:lnSpc>
              <a:spcPct val="100000"/>
            </a:lnSpc>
          </a:pPr>
          <a:r>
            <a:rPr lang="de-DE" sz="900" b="1">
              <a:latin typeface="Arial" pitchFamily="34" charset="0"/>
              <a:cs typeface="Arial" pitchFamily="34" charset="0"/>
            </a:rPr>
            <a:t>Auspendler</a:t>
          </a:r>
          <a:r>
            <a:rPr lang="de-DE" sz="900">
              <a:latin typeface="Arial" pitchFamily="34" charset="0"/>
              <a:cs typeface="Arial" pitchFamily="34" charset="0"/>
            </a:rPr>
            <a:t> sind Personen, die in ihrer Wohngemeinde nicht arbeiten</a:t>
          </a:r>
        </a:p>
        <a:p>
          <a:pPr algn="just" rtl="0">
            <a:lnSpc>
              <a:spcPct val="100000"/>
            </a:lnSpc>
            <a:defRPr sz="1000"/>
          </a:pPr>
          <a:endParaRPr lang="de-DE" sz="9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a:pPr>
          <a:r>
            <a:rPr lang="de-DE" sz="900">
              <a:effectLst/>
              <a:latin typeface="Arial" pitchFamily="34" charset="0"/>
              <a:ea typeface="+mn-ea"/>
              <a:cs typeface="Arial" pitchFamily="34" charset="0"/>
            </a:rPr>
            <a:t>Die Wohnortgemeinde kann auch im Ausland liegen.</a:t>
          </a:r>
          <a:r>
            <a:rPr lang="de-DE" sz="900">
              <a:latin typeface="Arial" pitchFamily="34" charset="0"/>
              <a:cs typeface="Arial" pitchFamily="34" charset="0"/>
            </a:rPr>
            <a:t> Einpendler aus dem Ausland können also</a:t>
          </a:r>
          <a:r>
            <a:rPr lang="de-DE" sz="900" baseline="0">
              <a:latin typeface="Arial" pitchFamily="34" charset="0"/>
              <a:cs typeface="Arial" pitchFamily="34" charset="0"/>
            </a:rPr>
            <a:t> statistisch dargestellt werden. Für </a:t>
          </a:r>
          <a:r>
            <a:rPr lang="de-DE" sz="900">
              <a:latin typeface="Arial" pitchFamily="34" charset="0"/>
              <a:cs typeface="Arial" pitchFamily="34" charset="0"/>
            </a:rPr>
            <a:t>Auspendler in das Ausland gilt dies jedoch nicht,</a:t>
          </a:r>
          <a:r>
            <a:rPr lang="de-DE" sz="900" baseline="0">
              <a:latin typeface="Arial" pitchFamily="34" charset="0"/>
              <a:cs typeface="Arial" pitchFamily="34" charset="0"/>
            </a:rPr>
            <a:t> da keine Meldungen der Betriebe im Ausland zur deutschen Sozialversicherung erfolgen.</a:t>
          </a:r>
        </a:p>
        <a:p>
          <a:pPr marL="0" marR="0" indent="0" algn="just" defTabSz="914400" rtl="0" eaLnBrk="1" fontAlgn="auto" latinLnBrk="0" hangingPunct="1">
            <a:lnSpc>
              <a:spcPct val="100000"/>
            </a:lnSpc>
            <a:spcBef>
              <a:spcPts val="0"/>
            </a:spcBef>
            <a:spcAft>
              <a:spcPts val="0"/>
            </a:spcAft>
            <a:buClrTx/>
            <a:buSzTx/>
            <a:buFontTx/>
            <a:buNone/>
            <a:tabLst/>
            <a:defRPr/>
          </a:pPr>
          <a:r>
            <a:rPr lang="de-DE" sz="900" baseline="0">
              <a:latin typeface="Arial" pitchFamily="34" charset="0"/>
              <a:cs typeface="Arial" pitchFamily="34" charset="0"/>
            </a:rPr>
            <a:t>                                                </a:t>
          </a:r>
          <a:r>
            <a:rPr lang="de-DE" sz="900">
              <a:latin typeface="Arial" pitchFamily="34" charset="0"/>
              <a:cs typeface="Arial" pitchFamily="34" charset="0"/>
            </a:rPr>
            <a:t/>
          </a:r>
          <a:br>
            <a:rPr lang="de-DE" sz="900">
              <a:latin typeface="Arial" pitchFamily="34" charset="0"/>
              <a:cs typeface="Arial" pitchFamily="34" charset="0"/>
            </a:rPr>
          </a:br>
          <a:r>
            <a:rPr lang="de-DE" sz="900" b="0" i="0" u="none" strike="noStrike">
              <a:effectLst/>
              <a:latin typeface="Arial" pitchFamily="34" charset="0"/>
              <a:ea typeface="+mn-ea"/>
              <a:cs typeface="Arial" pitchFamily="34" charset="0"/>
            </a:rPr>
            <a:t>Die Differenz aus Einpendlern zu Auspendlern ergibt den </a:t>
          </a:r>
          <a:r>
            <a:rPr lang="de-DE" sz="900" b="1" i="0" u="none" strike="noStrike">
              <a:effectLst/>
              <a:latin typeface="Arial" pitchFamily="34" charset="0"/>
              <a:ea typeface="+mn-ea"/>
              <a:cs typeface="Arial" pitchFamily="34" charset="0"/>
            </a:rPr>
            <a:t>Pendlersaldo</a:t>
          </a:r>
          <a:r>
            <a:rPr lang="de-DE" sz="900" b="0" i="0" u="none" strike="noStrike">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effectLst/>
              <a:latin typeface="Arial" pitchFamily="34" charset="0"/>
              <a:ea typeface="+mn-ea"/>
              <a:cs typeface="Arial" pitchFamily="34" charset="0"/>
            </a:rPr>
            <a:t>Da große Regionen viele Ein- und Auspendler aufweisen und kleine Regionen wenig, sind die Pendlerzahlen als </a:t>
          </a:r>
          <a:r>
            <a:rPr lang="de-DE" sz="900" b="0" i="1" u="none" strike="noStrike">
              <a:effectLst/>
              <a:latin typeface="Arial" pitchFamily="34" charset="0"/>
              <a:ea typeface="+mn-ea"/>
              <a:cs typeface="Arial" pitchFamily="34" charset="0"/>
            </a:rPr>
            <a:t>absolute</a:t>
          </a:r>
          <a:r>
            <a:rPr lang="de-DE" sz="900" b="0" i="0" u="none" strike="noStrike">
              <a:effectLst/>
              <a:latin typeface="Arial" pitchFamily="34" charset="0"/>
              <a:ea typeface="+mn-ea"/>
              <a:cs typeface="Arial" pitchFamily="34" charset="0"/>
            </a:rPr>
            <a:t> Größe nicht geeignet, Bewertungen und Klassifizierungen von Regionen hinsichtlich ihrer Arbeits- oder Wohnorteigenschaft vorzunehmen. Für derartige Betrachtungen sind die </a:t>
          </a:r>
          <a:r>
            <a:rPr lang="de-DE" sz="900" b="1" i="0" u="none" strike="noStrike">
              <a:effectLst/>
              <a:latin typeface="Arial" pitchFamily="34" charset="0"/>
              <a:ea typeface="+mn-ea"/>
              <a:cs typeface="Arial" pitchFamily="34" charset="0"/>
            </a:rPr>
            <a:t>Einpendlerquote</a:t>
          </a:r>
          <a:r>
            <a:rPr lang="de-DE" sz="900" b="0" i="0" u="none" strike="noStrike">
              <a:effectLst/>
              <a:latin typeface="Arial" pitchFamily="34" charset="0"/>
              <a:ea typeface="+mn-ea"/>
              <a:cs typeface="Arial" pitchFamily="34" charset="0"/>
            </a:rPr>
            <a:t> (Anteil der Einpendler an den sozialversicherungspflichtig Beschäftigten am Arbeitsort in Prozent) sowie die </a:t>
          </a:r>
          <a:r>
            <a:rPr lang="de-DE" sz="900" b="1" i="0" u="none" strike="noStrike">
              <a:effectLst/>
              <a:latin typeface="Arial" pitchFamily="34" charset="0"/>
              <a:ea typeface="+mn-ea"/>
              <a:cs typeface="Arial" pitchFamily="34" charset="0"/>
            </a:rPr>
            <a:t>Auspendlerquote</a:t>
          </a:r>
          <a:r>
            <a:rPr lang="de-DE" sz="900" b="0" i="0" u="none" strike="noStrike">
              <a:effectLst/>
              <a:latin typeface="Arial" pitchFamily="34" charset="0"/>
              <a:ea typeface="+mn-ea"/>
              <a:cs typeface="Arial" pitchFamily="34" charset="0"/>
            </a:rPr>
            <a:t> (Anteil der Auspendler an den sozialversicherungspflichtig Beschäftigten am Wohnort in Prozent) hilfreich, die Aussagen unabhängig von der Regionsgröße erlauben.</a:t>
          </a:r>
          <a:r>
            <a:rPr lang="de-DE" sz="900">
              <a:latin typeface="Arial" pitchFamily="34" charset="0"/>
              <a:cs typeface="Arial" pitchFamily="34" charset="0"/>
            </a:rPr>
            <a:t> </a:t>
          </a:r>
          <a:r>
            <a:rPr lang="de-DE" sz="900" b="0" i="0" baseline="0">
              <a:effectLst/>
              <a:latin typeface="Arial" pitchFamily="34" charset="0"/>
              <a:ea typeface="+mn-ea"/>
              <a:cs typeface="Arial" pitchFamily="34" charset="0"/>
            </a:rPr>
            <a:t>Weitere Definitionen finden Sie im Glossar der Beschäftigungsstatistik unter:</a:t>
          </a:r>
          <a:endParaRPr lang="de-DE" sz="900">
            <a:effectLst/>
            <a:latin typeface="Arial" pitchFamily="34" charset="0"/>
            <a:cs typeface="Arial" pitchFamily="34" charset="0"/>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endParaRPr lang="de-DE" sz="700" b="0" i="0" u="none" strike="noStrike" baseline="0">
            <a:solidFill>
              <a:srgbClr val="000000"/>
            </a:solidFill>
            <a:latin typeface="Arial"/>
            <a:cs typeface="Arial"/>
          </a:endParaRPr>
        </a:p>
        <a:p>
          <a:pPr algn="just" rtl="0">
            <a:defRPr sz="1000"/>
          </a:pPr>
          <a:r>
            <a:rPr lang="de-DE" sz="900" b="0" i="0" u="none" strike="noStrike" baseline="0">
              <a:solidFill>
                <a:srgbClr val="000000"/>
              </a:solidFill>
              <a:latin typeface="Arial"/>
              <a:cs typeface="Arial"/>
            </a:rPr>
            <a:t>Weitere Definitionen finden Sie im Glossar der Beschäftigungsstatistik unter:</a:t>
          </a: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r>
            <a:rPr lang="de-DE" sz="1000" b="0" i="0" u="none" strike="noStrike" baseline="0">
              <a:solidFill>
                <a:srgbClr val="000000"/>
              </a:solidFill>
              <a:latin typeface="Arial"/>
              <a:cs typeface="Arial"/>
            </a:rPr>
            <a:t> </a:t>
          </a: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xdr:txBody>
    </xdr:sp>
    <xdr:clientData/>
  </xdr:twoCellAnchor>
  <xdr:twoCellAnchor editAs="oneCell">
    <xdr:from>
      <xdr:col>0</xdr:col>
      <xdr:colOff>28575</xdr:colOff>
      <xdr:row>21</xdr:row>
      <xdr:rowOff>104776</xdr:rowOff>
    </xdr:from>
    <xdr:to>
      <xdr:col>7</xdr:col>
      <xdr:colOff>790575</xdr:colOff>
      <xdr:row>38</xdr:row>
      <xdr:rowOff>66675</xdr:rowOff>
    </xdr:to>
    <xdr:sp macro="" textlink="">
      <xdr:nvSpPr>
        <xdr:cNvPr id="3" name="Text Box 1"/>
        <xdr:cNvSpPr txBox="1">
          <a:spLocks noChangeArrowheads="1"/>
        </xdr:cNvSpPr>
      </xdr:nvSpPr>
      <xdr:spPr bwMode="auto">
        <a:xfrm>
          <a:off x="28575" y="4276726"/>
          <a:ext cx="5448300" cy="4619624"/>
        </a:xfrm>
        <a:prstGeom prst="rect">
          <a:avLst/>
        </a:prstGeom>
        <a:noFill/>
        <a:ln w="9525" cap="rnd">
          <a:noFill/>
          <a:prstDash val="sysDot"/>
          <a:miter lim="800000"/>
          <a:headEnd/>
          <a:tailEnd/>
        </a:ln>
      </xdr:spPr>
      <xdr:txBody>
        <a:bodyPr vertOverflow="clip" wrap="square" lIns="27432" tIns="22860" rIns="27432" bIns="0" anchor="t" upright="1"/>
        <a:lstStyle/>
        <a:p>
          <a:pPr algn="just" rtl="0">
            <a:lnSpc>
              <a:spcPct val="100000"/>
            </a:lnSpc>
            <a:defRPr sz="1000"/>
          </a:pPr>
          <a:endParaRPr lang="de-DE" sz="1100" b="1" i="0" u="none" strike="noStrike" baseline="0">
            <a:solidFill>
              <a:srgbClr val="000000"/>
            </a:solidFill>
            <a:latin typeface="Arial"/>
            <a:cs typeface="Arial"/>
          </a:endParaRPr>
        </a:p>
        <a:p>
          <a:pPr algn="just" rtl="0">
            <a:lnSpc>
              <a:spcPct val="100000"/>
            </a:lnSpc>
            <a:defRPr sz="1000"/>
          </a:pPr>
          <a:r>
            <a:rPr lang="de-DE" sz="1100" b="1" i="0" u="none" strike="noStrike" baseline="0">
              <a:solidFill>
                <a:srgbClr val="000000"/>
              </a:solidFill>
              <a:latin typeface="Arial"/>
              <a:cs typeface="Arial"/>
            </a:rPr>
            <a:t>Fachliche Erläuterungen zum Wohn- und Arbeitsort</a:t>
          </a:r>
        </a:p>
        <a:p>
          <a:pPr marL="0" indent="0" algn="just" rtl="0">
            <a:lnSpc>
              <a:spcPct val="100000"/>
            </a:lnSpc>
            <a:defRPr sz="1000"/>
          </a:pPr>
          <a:endParaRPr lang="de-DE" sz="900" b="0" i="0" u="none" strike="noStrike" baseline="0">
            <a:solidFill>
              <a:srgbClr val="000000"/>
            </a:solidFill>
            <a:latin typeface="Arial" pitchFamily="34" charset="0"/>
            <a:ea typeface="+mn-ea"/>
            <a:cs typeface="Arial" pitchFamily="34" charset="0"/>
          </a:endParaRPr>
        </a:p>
        <a:p>
          <a:pPr marL="0" indent="0" algn="just" rtl="0">
            <a:lnSpc>
              <a:spcPct val="100000"/>
            </a:lnSpc>
            <a:defRPr sz="1000"/>
          </a:pPr>
          <a:r>
            <a:rPr lang="de-DE" sz="900" b="0" i="0" u="none" strike="noStrike" baseline="0">
              <a:solidFill>
                <a:srgbClr val="000000"/>
              </a:solidFill>
              <a:latin typeface="Arial" pitchFamily="34" charset="0"/>
              <a:ea typeface="+mn-ea"/>
              <a:cs typeface="Arial" pitchFamily="34" charset="0"/>
            </a:rPr>
            <a:t>Der Wohnort des Beschäftigten stammt aus den Meldungen der Arbeitgeber zur Sozialversicherung. Die aktuelle Anschrift ist vom Arbeitgeber bei jeder Anmeldung mitzuteilen, eine Änderung der Anschrift erst in Verbindung mit der folgenden Jahresmeldung. Im Extremfall kann es daher über ein Jahr dauern, bis ein Wohnortwechsel statistisch bekannt wird. Zu einer Person wird jeweils nur die zuletzt übermittelte Wohnortangabe gespeichert. Frühere Angaben werden gelöscht, d.h. es wird keine Historik geführt. </a:t>
          </a:r>
          <a:r>
            <a:rPr lang="de-DE" sz="900" b="0" i="0" u="none" strike="noStrike" baseline="0" smtClean="0">
              <a:solidFill>
                <a:srgbClr val="000000"/>
              </a:solidFill>
              <a:latin typeface="Arial" pitchFamily="34" charset="0"/>
              <a:ea typeface="+mn-ea"/>
              <a:cs typeface="Arial" pitchFamily="34" charset="0"/>
            </a:rPr>
            <a:t>Hinsichtlich der Wohnortangaben bestehen für einzelne Beschäftigte Erhebungsungenauigkeiten. Die Meldevorschrift stellt nicht klar, welcher Wohnsitz – Haupt- oder Nebenwohnsitz mit überwiegendem Aufenthaltsort – vom Arbeitgeber zu melden ist. Dies kann in der Beschäftigungsstatistik zum Nachweis von „Fernpendlern“ zwischen gemeldeten Hauptwohnsitz und Arbeitsort führen, obwohl der Beschäftigte am Nebenwohnsitz seiner Beschäftigung nachgeht, also faktisch nicht pendelt.</a:t>
          </a:r>
        </a:p>
        <a:p>
          <a:pPr algn="just">
            <a:lnSpc>
              <a:spcPct val="100000"/>
            </a:lnSpc>
          </a:pPr>
          <a:endParaRPr lang="de-DE" sz="900" b="0" i="0" u="none" strike="noStrike" baseline="0">
            <a:solidFill>
              <a:srgbClr val="000000"/>
            </a:solidFill>
            <a:latin typeface="Arial"/>
            <a:cs typeface="Arial"/>
          </a:endParaRPr>
        </a:p>
        <a:p>
          <a:pPr algn="just" rtl="0">
            <a:lnSpc>
              <a:spcPct val="100000"/>
            </a:lnSpc>
            <a:defRPr sz="1000"/>
          </a:pPr>
          <a:r>
            <a:rPr lang="de-DE" sz="900" b="0" i="0" u="none" strike="noStrike" baseline="0">
              <a:solidFill>
                <a:srgbClr val="000000"/>
              </a:solidFill>
              <a:latin typeface="Arial" pitchFamily="34" charset="0"/>
              <a:cs typeface="Arial" pitchFamily="34" charset="0"/>
            </a:rPr>
            <a:t>Der </a:t>
          </a:r>
          <a:r>
            <a:rPr lang="de-DE" sz="900" b="1" i="0" u="none" strike="noStrike" baseline="0">
              <a:solidFill>
                <a:srgbClr val="000000"/>
              </a:solidFill>
              <a:latin typeface="Arial" pitchFamily="34" charset="0"/>
              <a:cs typeface="Arial" pitchFamily="34" charset="0"/>
            </a:rPr>
            <a:t>Arbeitsort </a:t>
          </a:r>
          <a:r>
            <a:rPr lang="de-DE" sz="900" b="0" i="0" u="none" strike="noStrike" baseline="0">
              <a:solidFill>
                <a:srgbClr val="000000"/>
              </a:solidFill>
              <a:latin typeface="Arial" pitchFamily="34" charset="0"/>
              <a:cs typeface="Arial" pitchFamily="34" charset="0"/>
            </a:rPr>
            <a:t>des Beschäftigten wird über die, in den Meldungen vom Arbeitgeber angegebene, Betriebsnummer festgestellt. Die zutreffende Regionalisierung der Beschäftigten nach dem Arbeitsort hängt daher davon ab, ob die vom Betriebsnummern-Service (BNS) zugeteilten Betriebsnummern korrekt verwendet werden. Insbesondere bei Arbeitgebern mit mehreren Betrieben in verschiedenen Gemeinden können regionale Falschzuordnungen (Klumpungen) auftreten, wenn z.B. die Beschäftigten aller Niederlassungen unter der Betriebsnummer der Hauptniederlassung gemeldet werden. Bei allen Beschäftigten, die nicht am Ort der Hauptniederlassung tätig sind, kommt es somit zu gewissen Unschärfen.</a:t>
          </a:r>
        </a:p>
        <a:p>
          <a:pPr algn="just">
            <a:lnSpc>
              <a:spcPct val="100000"/>
            </a:lnSpc>
          </a:pPr>
          <a:endParaRPr lang="de-DE" sz="900" baseline="0">
            <a:effectLst/>
            <a:latin typeface="Arial" pitchFamily="34" charset="0"/>
            <a:ea typeface="+mn-ea"/>
            <a:cs typeface="Arial" pitchFamily="34" charset="0"/>
          </a:endParaRPr>
        </a:p>
        <a:p>
          <a:pPr algn="just" rtl="0">
            <a:lnSpc>
              <a:spcPct val="100000"/>
            </a:lnSpc>
          </a:pPr>
          <a:r>
            <a:rPr lang="de-DE" sz="900" b="0" i="0" baseline="0">
              <a:effectLst/>
              <a:latin typeface="Arial" panose="020B0604020202020204" pitchFamily="34" charset="0"/>
              <a:ea typeface="+mn-ea"/>
              <a:cs typeface="Arial" panose="020B0604020202020204" pitchFamily="34" charset="0"/>
            </a:rPr>
            <a:t>Sowohl </a:t>
          </a:r>
          <a:r>
            <a:rPr lang="de-DE" sz="900" baseline="0">
              <a:effectLst/>
              <a:latin typeface="Arial" panose="020B0604020202020204" pitchFamily="34" charset="0"/>
              <a:ea typeface="+mn-ea"/>
              <a:cs typeface="Arial" panose="020B0604020202020204" pitchFamily="34" charset="0"/>
            </a:rPr>
            <a:t>hinsichtlich des Arbeitsortes als auch des Wohnortes gibt es sozialversicherungspflichtig Beschäftigte, die nicht regional zuordenbar sind. Bei der Ermittlung der Ein- und Auspendler gilt daher:  </a:t>
          </a:r>
        </a:p>
        <a:p>
          <a:pPr algn="just" rtl="0">
            <a:lnSpc>
              <a:spcPct val="100000"/>
            </a:lnSpc>
          </a:pPr>
          <a:r>
            <a:rPr lang="de-DE" sz="900" baseline="0">
              <a:effectLst/>
              <a:latin typeface="Arial" panose="020B0604020202020204" pitchFamily="34" charset="0"/>
              <a:ea typeface="+mn-ea"/>
              <a:cs typeface="Arial" panose="020B0604020202020204" pitchFamily="34" charset="0"/>
            </a:rPr>
            <a:t>  </a:t>
          </a:r>
          <a:endParaRPr lang="de-DE" sz="900" baseline="0">
            <a:effectLst/>
            <a:latin typeface="Arial" panose="020B0604020202020204" pitchFamily="34" charset="0"/>
            <a:cs typeface="Arial" panose="020B0604020202020204" pitchFamily="34" charset="0"/>
          </a:endParaRPr>
        </a:p>
        <a:p>
          <a:pPr algn="just" rtl="0">
            <a:lnSpc>
              <a:spcPct val="100000"/>
            </a:lnSpc>
          </a:pPr>
          <a:r>
            <a:rPr lang="de-DE" sz="900" baseline="0">
              <a:effectLst/>
              <a:latin typeface="Arial" panose="020B0604020202020204" pitchFamily="34" charset="0"/>
              <a:ea typeface="+mn-ea"/>
              <a:cs typeface="Arial" panose="020B0604020202020204" pitchFamily="34" charset="0"/>
            </a:rPr>
            <a:t>Einpendler = (SvB am Arbeitsort) – (SvB mit Arbeitsort = Wohnort) – (SvB ohne Angabe zum Arbeitsort bzw. zum Wohnort)</a:t>
          </a:r>
          <a:endParaRPr lang="de-DE" sz="900" baseline="0">
            <a:effectLst/>
            <a:latin typeface="Arial" panose="020B0604020202020204" pitchFamily="34" charset="0"/>
            <a:cs typeface="Arial" panose="020B0604020202020204" pitchFamily="34" charset="0"/>
          </a:endParaRPr>
        </a:p>
        <a:p>
          <a:pPr algn="just" rtl="0">
            <a:lnSpc>
              <a:spcPct val="100000"/>
            </a:lnSpc>
          </a:pPr>
          <a:r>
            <a:rPr lang="de-DE" sz="900" baseline="0">
              <a:effectLst/>
              <a:latin typeface="Arial" panose="020B0604020202020204" pitchFamily="34" charset="0"/>
              <a:ea typeface="+mn-ea"/>
              <a:cs typeface="Arial" panose="020B0604020202020204" pitchFamily="34" charset="0"/>
            </a:rPr>
            <a:t>Auspendler = (SvB am Wohnort) – (SvB mit Arbeitsort = Wohnort) – (SvB ohne Angabe zum Arbeitsort bzw. zum Wohnort)</a:t>
          </a:r>
        </a:p>
        <a:p>
          <a:pPr algn="just" rtl="0">
            <a:lnSpc>
              <a:spcPct val="100000"/>
            </a:lnSpc>
          </a:pPr>
          <a:endParaRPr lang="de-DE" sz="900" baseline="0">
            <a:effectLst/>
            <a:latin typeface="Arial" panose="020B0604020202020204" pitchFamily="34" charset="0"/>
            <a:cs typeface="Arial" panose="020B0604020202020204" pitchFamily="34" charset="0"/>
          </a:endParaRPr>
        </a:p>
        <a:p>
          <a:pPr algn="just" rtl="0">
            <a:lnSpc>
              <a:spcPct val="100000"/>
            </a:lnSpc>
          </a:pPr>
          <a:r>
            <a:rPr lang="de-DE" sz="900" baseline="0">
              <a:effectLst/>
              <a:latin typeface="Arial" panose="020B0604020202020204" pitchFamily="34" charset="0"/>
              <a:ea typeface="+mn-ea"/>
              <a:cs typeface="Arial" panose="020B0604020202020204" pitchFamily="34" charset="0"/>
            </a:rPr>
            <a:t>Ist der Wohn- oder der Arbeitsort eines Beschäftigten nicht bekannt, darf man ihn nicht zu den Pendlern zählen.</a:t>
          </a:r>
          <a:endParaRPr lang="de-DE" sz="900" baseline="0">
            <a:effectLst/>
            <a:latin typeface="Arial" panose="020B0604020202020204" pitchFamily="34" charset="0"/>
            <a:cs typeface="Arial" panose="020B0604020202020204" pitchFamily="34" charset="0"/>
          </a:endParaRPr>
        </a:p>
        <a:p>
          <a:pPr algn="just" rtl="0">
            <a:lnSpc>
              <a:spcPct val="100000"/>
            </a:lnSpc>
            <a:defRPr sz="1000"/>
          </a:pPr>
          <a:endParaRPr lang="de-DE" sz="700" b="0" i="0" u="none" strike="noStrike" baseline="0">
            <a:solidFill>
              <a:srgbClr val="000000"/>
            </a:solidFill>
            <a:latin typeface="Arial"/>
            <a:cs typeface="Arial"/>
          </a:endParaRPr>
        </a:p>
        <a:p>
          <a:pPr algn="just" rtl="0">
            <a:lnSpc>
              <a:spcPct val="100000"/>
            </a:lnSpc>
            <a:defRPr sz="1000"/>
          </a:pPr>
          <a:r>
            <a:rPr lang="de-DE" sz="900" b="0" i="0" u="none" strike="noStrike" baseline="0">
              <a:solidFill>
                <a:srgbClr val="000000"/>
              </a:solidFill>
              <a:latin typeface="Arial"/>
              <a:cs typeface="Arial"/>
            </a:rPr>
            <a:t>Nähere Informationen zur Beschäftigungsstatistik finden Sie im Qualitätsbericht ("Statistik der sozialversicherungspflichtigen und geringfügigen Beschäftigung") unter:  </a:t>
          </a: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r>
            <a:rPr lang="de-DE" sz="1000" b="0" i="0" u="none" strike="noStrike" baseline="0">
              <a:solidFill>
                <a:srgbClr val="000000"/>
              </a:solidFill>
              <a:latin typeface="Arial"/>
              <a:cs typeface="Arial"/>
            </a:rPr>
            <a:t> </a:t>
          </a: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a:p>
          <a:pPr algn="just" rtl="0">
            <a:defRPr sz="1000"/>
          </a:pPr>
          <a:endParaRPr lang="de-DE"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19050</xdr:rowOff>
    </xdr:from>
    <xdr:to>
      <xdr:col>3</xdr:col>
      <xdr:colOff>219075</xdr:colOff>
      <xdr:row>1</xdr:row>
      <xdr:rowOff>0</xdr:rowOff>
    </xdr:to>
    <xdr:pic>
      <xdr:nvPicPr>
        <xdr:cNvPr id="4"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860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228600</xdr:colOff>
      <xdr:row>0</xdr:row>
      <xdr:rowOff>390525</xdr:rowOff>
    </xdr:to>
    <xdr:pic>
      <xdr:nvPicPr>
        <xdr:cNvPr id="2" name="Picture 4"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838200</xdr:colOff>
      <xdr:row>0</xdr:row>
      <xdr:rowOff>409575</xdr:rowOff>
    </xdr:to>
    <xdr:pic>
      <xdr:nvPicPr>
        <xdr:cNvPr id="2" name="Picture 2"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876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1</xdr:row>
      <xdr:rowOff>76200</xdr:rowOff>
    </xdr:from>
    <xdr:to>
      <xdr:col>7</xdr:col>
      <xdr:colOff>0</xdr:colOff>
      <xdr:row>1</xdr:row>
      <xdr:rowOff>304800</xdr:rowOff>
    </xdr:to>
    <xdr:sp macro="" textlink="">
      <xdr:nvSpPr>
        <xdr:cNvPr id="2" name="Rectangle 5">
          <a:hlinkClick xmlns:r="http://schemas.openxmlformats.org/officeDocument/2006/relationships" r:id="rId1"/>
        </xdr:cNvPr>
        <xdr:cNvSpPr>
          <a:spLocks noChangeArrowheads="1"/>
        </xdr:cNvSpPr>
      </xdr:nvSpPr>
      <xdr:spPr bwMode="auto">
        <a:xfrm>
          <a:off x="7677150" y="504825"/>
          <a:ext cx="0" cy="22860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3</xdr:row>
      <xdr:rowOff>76200</xdr:rowOff>
    </xdr:from>
    <xdr:to>
      <xdr:col>7</xdr:col>
      <xdr:colOff>0</xdr:colOff>
      <xdr:row>3</xdr:row>
      <xdr:rowOff>304800</xdr:rowOff>
    </xdr:to>
    <xdr:sp macro="" textlink="">
      <xdr:nvSpPr>
        <xdr:cNvPr id="3" name="Rectangle 5">
          <a:hlinkClick xmlns:r="http://schemas.openxmlformats.org/officeDocument/2006/relationships" r:id="rId1"/>
        </xdr:cNvPr>
        <xdr:cNvSpPr>
          <a:spLocks noChangeArrowheads="1"/>
        </xdr:cNvSpPr>
      </xdr:nvSpPr>
      <xdr:spPr bwMode="auto">
        <a:xfrm>
          <a:off x="7677150" y="1066800"/>
          <a:ext cx="0" cy="17145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5</xdr:row>
      <xdr:rowOff>76200</xdr:rowOff>
    </xdr:from>
    <xdr:to>
      <xdr:col>7</xdr:col>
      <xdr:colOff>0</xdr:colOff>
      <xdr:row>5</xdr:row>
      <xdr:rowOff>304800</xdr:rowOff>
    </xdr:to>
    <xdr:sp macro="" textlink="">
      <xdr:nvSpPr>
        <xdr:cNvPr id="4" name="Rectangle 5">
          <a:hlinkClick xmlns:r="http://schemas.openxmlformats.org/officeDocument/2006/relationships" r:id="rId1"/>
        </xdr:cNvPr>
        <xdr:cNvSpPr>
          <a:spLocks noChangeArrowheads="1"/>
        </xdr:cNvSpPr>
      </xdr:nvSpPr>
      <xdr:spPr bwMode="auto">
        <a:xfrm>
          <a:off x="7677150" y="1685925"/>
          <a:ext cx="0" cy="85725"/>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xdr:from>
      <xdr:col>7</xdr:col>
      <xdr:colOff>0</xdr:colOff>
      <xdr:row>3</xdr:row>
      <xdr:rowOff>76200</xdr:rowOff>
    </xdr:from>
    <xdr:to>
      <xdr:col>7</xdr:col>
      <xdr:colOff>0</xdr:colOff>
      <xdr:row>3</xdr:row>
      <xdr:rowOff>304800</xdr:rowOff>
    </xdr:to>
    <xdr:sp macro="" textlink="">
      <xdr:nvSpPr>
        <xdr:cNvPr id="5" name="Rectangle 5">
          <a:hlinkClick xmlns:r="http://schemas.openxmlformats.org/officeDocument/2006/relationships" r:id="rId1"/>
        </xdr:cNvPr>
        <xdr:cNvSpPr>
          <a:spLocks noChangeArrowheads="1"/>
        </xdr:cNvSpPr>
      </xdr:nvSpPr>
      <xdr:spPr bwMode="auto">
        <a:xfrm>
          <a:off x="7677150" y="1066800"/>
          <a:ext cx="0" cy="171450"/>
        </a:xfrm>
        <a:prstGeom prst="rect">
          <a:avLst/>
        </a:prstGeom>
        <a:noFill/>
        <a:ln w="9525">
          <a:noFill/>
          <a:miter lim="800000"/>
          <a:headEnd/>
          <a:tailEnd/>
        </a:ln>
      </xdr:spPr>
      <xdr:txBody>
        <a:bodyPr vertOverflow="clip" wrap="square" lIns="0" tIns="22860" rIns="27432" bIns="22860" anchor="ctr" upright="1"/>
        <a:lstStyle/>
        <a:p>
          <a:pPr algn="r" rtl="0">
            <a:defRPr sz="1000"/>
          </a:pPr>
          <a:r>
            <a:rPr lang="de-DE" sz="1000" b="0" i="0" u="sng" strike="noStrike" baseline="0">
              <a:solidFill>
                <a:srgbClr val="0000FF"/>
              </a:solidFill>
              <a:latin typeface="Arial"/>
              <a:cs typeface="Arial"/>
            </a:rPr>
            <a:t>zurück zum Inhalt</a:t>
          </a:r>
        </a:p>
      </xdr:txBody>
    </xdr:sp>
    <xdr:clientData fPrintsWithSheet="0"/>
  </xdr:twoCellAnchor>
  <xdr:twoCellAnchor editAs="oneCell">
    <xdr:from>
      <xdr:col>0</xdr:col>
      <xdr:colOff>0</xdr:colOff>
      <xdr:row>0</xdr:row>
      <xdr:rowOff>0</xdr:rowOff>
    </xdr:from>
    <xdr:to>
      <xdr:col>2</xdr:col>
      <xdr:colOff>962025</xdr:colOff>
      <xdr:row>0</xdr:row>
      <xdr:rowOff>390525</xdr:rowOff>
    </xdr:to>
    <xdr:pic>
      <xdr:nvPicPr>
        <xdr:cNvPr id="6" name="Picture 4" descr="Statistik-4c-20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19050</xdr:colOff>
      <xdr:row>1</xdr:row>
      <xdr:rowOff>0</xdr:rowOff>
    </xdr:to>
    <xdr:pic>
      <xdr:nvPicPr>
        <xdr:cNvPr id="23554" name="Picture 3" descr="Statistik-4c-20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1819275</xdr:colOff>
      <xdr:row>0</xdr:row>
      <xdr:rowOff>381000</xdr:rowOff>
    </xdr:to>
    <xdr:pic>
      <xdr:nvPicPr>
        <xdr:cNvPr id="24580"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79374</xdr:colOff>
      <xdr:row>3</xdr:row>
      <xdr:rowOff>28575</xdr:rowOff>
    </xdr:from>
    <xdr:to>
      <xdr:col>23</xdr:col>
      <xdr:colOff>38099</xdr:colOff>
      <xdr:row>4</xdr:row>
      <xdr:rowOff>38100</xdr:rowOff>
    </xdr:to>
    <xdr:sp macro="" textlink="">
      <xdr:nvSpPr>
        <xdr:cNvPr id="4" name="Inhalt">
          <a:hlinkClick xmlns:r="http://schemas.openxmlformats.org/officeDocument/2006/relationships" r:id="rId2"/>
        </xdr:cNvPr>
        <xdr:cNvSpPr txBox="1"/>
      </xdr:nvSpPr>
      <xdr:spPr>
        <a:xfrm>
          <a:off x="11852274" y="933450"/>
          <a:ext cx="1749425" cy="247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28575</xdr:colOff>
          <xdr:row>3</xdr:row>
          <xdr:rowOff>19050</xdr:rowOff>
        </xdr:from>
        <xdr:to>
          <xdr:col>0</xdr:col>
          <xdr:colOff>1885950</xdr:colOff>
          <xdr:row>3</xdr:row>
          <xdr:rowOff>219075</xdr:rowOff>
        </xdr:to>
        <xdr:sp macro="" textlink="">
          <xdr:nvSpPr>
            <xdr:cNvPr id="24577" name="Drop Down 1"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333375</xdr:colOff>
      <xdr:row>3</xdr:row>
      <xdr:rowOff>28575</xdr:rowOff>
    </xdr:from>
    <xdr:to>
      <xdr:col>9</xdr:col>
      <xdr:colOff>0</xdr:colOff>
      <xdr:row>32</xdr:row>
      <xdr:rowOff>104775</xdr:rowOff>
    </xdr:to>
    <xdr:grpSp>
      <xdr:nvGrpSpPr>
        <xdr:cNvPr id="25636" name="Karte_ALO_Polen"/>
        <xdr:cNvGrpSpPr>
          <a:grpSpLocks noChangeAspect="1"/>
        </xdr:cNvGrpSpPr>
      </xdr:nvGrpSpPr>
      <xdr:grpSpPr bwMode="auto">
        <a:xfrm>
          <a:off x="333375" y="819150"/>
          <a:ext cx="6553200" cy="5248275"/>
          <a:chOff x="0" y="0"/>
          <a:chExt cx="954" cy="767"/>
        </a:xfrm>
      </xdr:grpSpPr>
      <xdr:sp macro="" textlink="">
        <xdr:nvSpPr>
          <xdr:cNvPr id="25640"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5641" name="Alo_Annaberg_Pol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F4FAE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42"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43" name="Alo_Bautzen_Pol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74944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44"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45" name="Alo_Pirna_Pol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46"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47" name="Alo_Plauen_Pol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F4FAE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48"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49" name="Alo_Freiberg_Pol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F4FAE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650"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651" name="Rectangle 57"/>
          <xdr:cNvSpPr>
            <a:spLocks noChangeArrowheads="1"/>
          </xdr:cNvSpPr>
        </xdr:nvSpPr>
        <xdr:spPr bwMode="auto">
          <a:xfrm>
            <a:off x="759" y="631"/>
            <a:ext cx="31" cy="10"/>
          </a:xfrm>
          <a:prstGeom prst="rect">
            <a:avLst/>
          </a:prstGeom>
          <a:solidFill>
            <a:srgbClr val="F4FAED"/>
          </a:solidFill>
          <a:ln w="9525">
            <a:solidFill>
              <a:srgbClr val="000000"/>
            </a:solidFill>
            <a:miter lim="800000"/>
            <a:headEnd/>
            <a:tailEnd/>
          </a:ln>
        </xdr:spPr>
      </xdr:sp>
      <xdr:sp macro="" textlink="">
        <xdr:nvSpPr>
          <xdr:cNvPr id="25652" name="Rectangle 59"/>
          <xdr:cNvSpPr>
            <a:spLocks noChangeArrowheads="1"/>
          </xdr:cNvSpPr>
        </xdr:nvSpPr>
        <xdr:spPr bwMode="auto">
          <a:xfrm>
            <a:off x="759" y="657"/>
            <a:ext cx="31" cy="10"/>
          </a:xfrm>
          <a:prstGeom prst="rect">
            <a:avLst/>
          </a:prstGeom>
          <a:solidFill>
            <a:srgbClr val="C3D6AB"/>
          </a:solidFill>
          <a:ln w="9525">
            <a:solidFill>
              <a:srgbClr val="000000"/>
            </a:solidFill>
            <a:miter lim="800000"/>
            <a:headEnd/>
            <a:tailEnd/>
          </a:ln>
        </xdr:spPr>
      </xdr:sp>
      <xdr:sp macro="" textlink="">
        <xdr:nvSpPr>
          <xdr:cNvPr id="25653" name="Rectangle 61"/>
          <xdr:cNvSpPr>
            <a:spLocks noChangeArrowheads="1"/>
          </xdr:cNvSpPr>
        </xdr:nvSpPr>
        <xdr:spPr bwMode="auto">
          <a:xfrm>
            <a:off x="759" y="711"/>
            <a:ext cx="31" cy="10"/>
          </a:xfrm>
          <a:prstGeom prst="rect">
            <a:avLst/>
          </a:prstGeom>
          <a:solidFill>
            <a:srgbClr val="749448"/>
          </a:solidFill>
          <a:ln w="9525">
            <a:solidFill>
              <a:srgbClr val="000000"/>
            </a:solidFill>
            <a:miter lim="800000"/>
            <a:headEnd/>
            <a:tailEnd/>
          </a:ln>
        </xdr:spPr>
      </xdr:sp>
      <xdr:sp macro="" textlink="">
        <xdr:nvSpPr>
          <xdr:cNvPr id="25654" name="Rectangle 63"/>
          <xdr:cNvSpPr>
            <a:spLocks noChangeArrowheads="1"/>
          </xdr:cNvSpPr>
        </xdr:nvSpPr>
        <xdr:spPr bwMode="auto">
          <a:xfrm>
            <a:off x="759" y="685"/>
            <a:ext cx="31" cy="10"/>
          </a:xfrm>
          <a:prstGeom prst="rect">
            <a:avLst/>
          </a:prstGeom>
          <a:solidFill>
            <a:srgbClr val="99B574"/>
          </a:solidFill>
          <a:ln w="9525">
            <a:solidFill>
              <a:srgbClr val="000000"/>
            </a:solidFill>
            <a:miter lim="800000"/>
            <a:headEnd/>
            <a:tailEnd/>
          </a:ln>
        </xdr:spPr>
      </xdr:sp>
      <xdr:sp macro="" textlink="">
        <xdr:nvSpPr>
          <xdr:cNvPr id="84" name="Rectangle 69"/>
          <xdr:cNvSpPr>
            <a:spLocks noChangeArrowheads="1"/>
          </xdr:cNvSpPr>
        </xdr:nvSpPr>
        <xdr:spPr bwMode="auto">
          <a:xfrm>
            <a:off x="610" y="253"/>
            <a:ext cx="2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85" name="Rectangle 70"/>
          <xdr:cNvSpPr>
            <a:spLocks noChangeArrowheads="1"/>
          </xdr:cNvSpPr>
        </xdr:nvSpPr>
        <xdr:spPr bwMode="auto">
          <a:xfrm>
            <a:off x="635" y="253"/>
            <a:ext cx="5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86" name="Rectangle 71"/>
          <xdr:cNvSpPr>
            <a:spLocks noChangeArrowheads="1"/>
          </xdr:cNvSpPr>
        </xdr:nvSpPr>
        <xdr:spPr bwMode="auto">
          <a:xfrm>
            <a:off x="477" y="432"/>
            <a:ext cx="2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87" name="Rectangle 72"/>
          <xdr:cNvSpPr>
            <a:spLocks noChangeArrowheads="1"/>
          </xdr:cNvSpPr>
        </xdr:nvSpPr>
        <xdr:spPr bwMode="auto">
          <a:xfrm>
            <a:off x="502" y="432"/>
            <a:ext cx="3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88" name="Rectangle 79"/>
          <xdr:cNvSpPr>
            <a:spLocks noChangeArrowheads="1"/>
          </xdr:cNvSpPr>
        </xdr:nvSpPr>
        <xdr:spPr bwMode="auto">
          <a:xfrm>
            <a:off x="288" y="405"/>
            <a:ext cx="8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89" name="Rectangle 80"/>
          <xdr:cNvSpPr>
            <a:spLocks noChangeArrowheads="1"/>
          </xdr:cNvSpPr>
        </xdr:nvSpPr>
        <xdr:spPr bwMode="auto">
          <a:xfrm>
            <a:off x="288" y="528"/>
            <a:ext cx="2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90" name="Rectangle 81"/>
          <xdr:cNvSpPr>
            <a:spLocks noChangeArrowheads="1"/>
          </xdr:cNvSpPr>
        </xdr:nvSpPr>
        <xdr:spPr bwMode="auto">
          <a:xfrm>
            <a:off x="252" y="540"/>
            <a:ext cx="67"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91" name="Rectangle 82"/>
          <xdr:cNvSpPr>
            <a:spLocks noChangeArrowheads="1"/>
          </xdr:cNvSpPr>
        </xdr:nvSpPr>
        <xdr:spPr bwMode="auto">
          <a:xfrm>
            <a:off x="318" y="537"/>
            <a:ext cx="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92" name="Rectangle 83"/>
          <xdr:cNvSpPr>
            <a:spLocks noChangeArrowheads="1"/>
          </xdr:cNvSpPr>
        </xdr:nvSpPr>
        <xdr:spPr bwMode="auto">
          <a:xfrm>
            <a:off x="275" y="553"/>
            <a:ext cx="6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93" name="Rectangle 85"/>
          <xdr:cNvSpPr>
            <a:spLocks noChangeArrowheads="1"/>
          </xdr:cNvSpPr>
        </xdr:nvSpPr>
        <xdr:spPr bwMode="auto">
          <a:xfrm>
            <a:off x="79" y="622"/>
            <a:ext cx="2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94" name="Rectangle 86"/>
          <xdr:cNvSpPr>
            <a:spLocks noChangeArrowheads="1"/>
          </xdr:cNvSpPr>
        </xdr:nvSpPr>
        <xdr:spPr bwMode="auto">
          <a:xfrm>
            <a:off x="104" y="622"/>
            <a:ext cx="4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ALO_SvB!#REF!">
        <xdr:nvSpPr>
          <xdr:cNvPr id="95" name="Rectangle 88"/>
          <xdr:cNvSpPr>
            <a:spLocks noChangeArrowheads="1"/>
          </xdr:cNvSpPr>
        </xdr:nvSpPr>
        <xdr:spPr bwMode="auto">
          <a:xfrm>
            <a:off x="627" y="274"/>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30B58D30-7266-4CE5-A655-11B76A78BEA1}"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96" name="Rectangle 90"/>
          <xdr:cNvSpPr>
            <a:spLocks noChangeArrowheads="1"/>
          </xdr:cNvSpPr>
        </xdr:nvSpPr>
        <xdr:spPr bwMode="auto">
          <a:xfrm>
            <a:off x="305" y="426"/>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817720A0-795A-40DC-B51B-996AEE6ADA6A}"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97" name="Rectangle 92"/>
          <xdr:cNvSpPr>
            <a:spLocks noChangeArrowheads="1"/>
          </xdr:cNvSpPr>
        </xdr:nvSpPr>
        <xdr:spPr bwMode="auto">
          <a:xfrm>
            <a:off x="288" y="579"/>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BD2C7390-F994-44D1-8BFA-27B1CC01F294}"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98" name="Rectangle 93"/>
          <xdr:cNvSpPr>
            <a:spLocks noChangeArrowheads="1"/>
          </xdr:cNvSpPr>
        </xdr:nvSpPr>
        <xdr:spPr bwMode="auto">
          <a:xfrm>
            <a:off x="487" y="451"/>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B344CE36-D7F9-49DA-BC19-8C2A77402689}"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99" name="Rectangle 95"/>
          <xdr:cNvSpPr>
            <a:spLocks noChangeArrowheads="1"/>
          </xdr:cNvSpPr>
        </xdr:nvSpPr>
        <xdr:spPr bwMode="auto">
          <a:xfrm>
            <a:off x="97" y="653"/>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2BF7F2CF-0BE3-42A2-910D-500DC602511E}"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grpSp>
    <xdr:clientData/>
  </xdr:twoCellAnchor>
  <xdr:twoCellAnchor editAs="absolute">
    <xdr:from>
      <xdr:col>0</xdr:col>
      <xdr:colOff>0</xdr:colOff>
      <xdr:row>0</xdr:row>
      <xdr:rowOff>0</xdr:rowOff>
    </xdr:from>
    <xdr:to>
      <xdr:col>2</xdr:col>
      <xdr:colOff>0</xdr:colOff>
      <xdr:row>0</xdr:row>
      <xdr:rowOff>381000</xdr:rowOff>
    </xdr:to>
    <xdr:pic>
      <xdr:nvPicPr>
        <xdr:cNvPr id="25637"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488950</xdr:colOff>
      <xdr:row>2</xdr:row>
      <xdr:rowOff>28575</xdr:rowOff>
    </xdr:from>
    <xdr:to>
      <xdr:col>8</xdr:col>
      <xdr:colOff>498475</xdr:colOff>
      <xdr:row>3</xdr:row>
      <xdr:rowOff>76200</xdr:rowOff>
    </xdr:to>
    <xdr:sp macro="" textlink="">
      <xdr:nvSpPr>
        <xdr:cNvPr id="5" name="Inhalt">
          <a:hlinkClick xmlns:r="http://schemas.openxmlformats.org/officeDocument/2006/relationships" r:id="rId2"/>
        </xdr:cNvPr>
        <xdr:cNvSpPr txBox="1"/>
      </xdr:nvSpPr>
      <xdr:spPr>
        <a:xfrm>
          <a:off x="5661025" y="638175"/>
          <a:ext cx="11811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6</xdr:col>
      <xdr:colOff>371475</xdr:colOff>
      <xdr:row>31</xdr:row>
      <xdr:rowOff>76200</xdr:rowOff>
    </xdr:from>
    <xdr:to>
      <xdr:col>6</xdr:col>
      <xdr:colOff>590550</xdr:colOff>
      <xdr:row>31</xdr:row>
      <xdr:rowOff>142875</xdr:rowOff>
    </xdr:to>
    <xdr:sp macro="" textlink="">
      <xdr:nvSpPr>
        <xdr:cNvPr id="25639" name="Rectangle 62"/>
        <xdr:cNvSpPr>
          <a:spLocks noChangeArrowheads="1"/>
        </xdr:cNvSpPr>
      </xdr:nvSpPr>
      <xdr:spPr bwMode="auto">
        <a:xfrm>
          <a:off x="5543550" y="5857875"/>
          <a:ext cx="219075" cy="66675"/>
        </a:xfrm>
        <a:prstGeom prst="rect">
          <a:avLst/>
        </a:prstGeom>
        <a:solidFill>
          <a:srgbClr val="537326"/>
        </a:solidFill>
        <a:ln w="9525">
          <a:solidFill>
            <a:srgbClr val="000000"/>
          </a:solidFill>
          <a:round/>
          <a:headEnd/>
          <a:tailEnd/>
        </a:ln>
      </xdr:spPr>
    </xdr:sp>
    <xdr:clientData/>
  </xdr:twoCellAnchor>
  <xdr:twoCellAnchor>
    <xdr:from>
      <xdr:col>5</xdr:col>
      <xdr:colOff>371476</xdr:colOff>
      <xdr:row>14</xdr:row>
      <xdr:rowOff>19050</xdr:rowOff>
    </xdr:from>
    <xdr:to>
      <xdr:col>5</xdr:col>
      <xdr:colOff>676276</xdr:colOff>
      <xdr:row>15</xdr:row>
      <xdr:rowOff>95250</xdr:rowOff>
    </xdr:to>
    <xdr:sp macro="" textlink="#REF!">
      <xdr:nvSpPr>
        <xdr:cNvPr id="2" name="Textfeld 1"/>
        <xdr:cNvSpPr txBox="1"/>
      </xdr:nvSpPr>
      <xdr:spPr>
        <a:xfrm>
          <a:off x="4705351" y="27241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8EA8DCA5-49A3-4059-A01D-2D5AAA674C6B}"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2,2</a:t>
          </a:fld>
          <a:endParaRPr lang="de-DE" sz="800">
            <a:latin typeface="Arial" panose="020B0604020202020204" pitchFamily="34" charset="0"/>
            <a:cs typeface="Arial" panose="020B0604020202020204" pitchFamily="34" charset="0"/>
          </a:endParaRPr>
        </a:p>
      </xdr:txBody>
    </xdr:sp>
    <xdr:clientData/>
  </xdr:twoCellAnchor>
  <xdr:twoCellAnchor>
    <xdr:from>
      <xdr:col>1</xdr:col>
      <xdr:colOff>28575</xdr:colOff>
      <xdr:row>27</xdr:row>
      <xdr:rowOff>152400</xdr:rowOff>
    </xdr:from>
    <xdr:to>
      <xdr:col>1</xdr:col>
      <xdr:colOff>333375</xdr:colOff>
      <xdr:row>29</xdr:row>
      <xdr:rowOff>47625</xdr:rowOff>
    </xdr:to>
    <xdr:sp macro="" textlink="#REF!">
      <xdr:nvSpPr>
        <xdr:cNvPr id="38" name="Textfeld 37"/>
        <xdr:cNvSpPr txBox="1"/>
      </xdr:nvSpPr>
      <xdr:spPr>
        <a:xfrm>
          <a:off x="1009650" y="5210175"/>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EA07A3C0-32A8-4ACD-9E33-44F493936D4A}"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0,2</a:t>
          </a:fld>
          <a:endParaRPr lang="de-DE" sz="800">
            <a:latin typeface="Arial" panose="020B0604020202020204" pitchFamily="34" charset="0"/>
            <a:cs typeface="Arial" panose="020B0604020202020204" pitchFamily="34" charset="0"/>
          </a:endParaRPr>
        </a:p>
      </xdr:txBody>
    </xdr:sp>
    <xdr:clientData/>
  </xdr:twoCellAnchor>
  <xdr:twoCellAnchor>
    <xdr:from>
      <xdr:col>2</xdr:col>
      <xdr:colOff>666750</xdr:colOff>
      <xdr:row>19</xdr:row>
      <xdr:rowOff>123825</xdr:rowOff>
    </xdr:from>
    <xdr:to>
      <xdr:col>3</xdr:col>
      <xdr:colOff>133350</xdr:colOff>
      <xdr:row>21</xdr:row>
      <xdr:rowOff>19050</xdr:rowOff>
    </xdr:to>
    <xdr:sp macro="" textlink="#REF!">
      <xdr:nvSpPr>
        <xdr:cNvPr id="40" name="Textfeld 39"/>
        <xdr:cNvSpPr txBox="1"/>
      </xdr:nvSpPr>
      <xdr:spPr>
        <a:xfrm>
          <a:off x="2486025" y="373380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67263A5-CC87-4CA6-ACF8-AD1231E5892E}"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0,2</a:t>
          </a:fld>
          <a:endParaRPr lang="de-DE" sz="800">
            <a:latin typeface="Arial" panose="020B0604020202020204" pitchFamily="34" charset="0"/>
            <a:cs typeface="Arial" panose="020B0604020202020204" pitchFamily="34" charset="0"/>
          </a:endParaRPr>
        </a:p>
      </xdr:txBody>
    </xdr:sp>
    <xdr:clientData/>
  </xdr:twoCellAnchor>
  <xdr:twoCellAnchor>
    <xdr:from>
      <xdr:col>4</xdr:col>
      <xdr:colOff>190500</xdr:colOff>
      <xdr:row>20</xdr:row>
      <xdr:rowOff>142875</xdr:rowOff>
    </xdr:from>
    <xdr:to>
      <xdr:col>4</xdr:col>
      <xdr:colOff>390525</xdr:colOff>
      <xdr:row>22</xdr:row>
      <xdr:rowOff>0</xdr:rowOff>
    </xdr:to>
    <xdr:sp macro="" textlink="#REF!">
      <xdr:nvSpPr>
        <xdr:cNvPr id="41" name="Textfeld 40"/>
        <xdr:cNvSpPr txBox="1"/>
      </xdr:nvSpPr>
      <xdr:spPr>
        <a:xfrm>
          <a:off x="3686175" y="3933825"/>
          <a:ext cx="2000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5FB54FA4-F8FA-42EE-8A57-814A628D43C9}"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de-DE" sz="800">
            <a:latin typeface="Arial" panose="020B0604020202020204" pitchFamily="34" charset="0"/>
            <a:cs typeface="Arial" panose="020B0604020202020204" pitchFamily="34" charset="0"/>
          </a:endParaRPr>
        </a:p>
      </xdr:txBody>
    </xdr:sp>
    <xdr:clientData/>
  </xdr:twoCellAnchor>
  <xdr:twoCellAnchor>
    <xdr:from>
      <xdr:col>2</xdr:col>
      <xdr:colOff>495300</xdr:colOff>
      <xdr:row>25</xdr:row>
      <xdr:rowOff>47626</xdr:rowOff>
    </xdr:from>
    <xdr:to>
      <xdr:col>2</xdr:col>
      <xdr:colOff>657225</xdr:colOff>
      <xdr:row>26</xdr:row>
      <xdr:rowOff>38101</xdr:rowOff>
    </xdr:to>
    <xdr:sp macro="" textlink="#REF!">
      <xdr:nvSpPr>
        <xdr:cNvPr id="42" name="Textfeld 41"/>
        <xdr:cNvSpPr txBox="1"/>
      </xdr:nvSpPr>
      <xdr:spPr>
        <a:xfrm>
          <a:off x="2314575" y="4743451"/>
          <a:ext cx="1619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97832E5A-235D-4DCD-BADB-D985E1839DAA}"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0,1</a:t>
          </a:fld>
          <a:endParaRPr lang="de-DE" sz="8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142875</xdr:colOff>
      <xdr:row>0</xdr:row>
      <xdr:rowOff>381000</xdr:rowOff>
    </xdr:to>
    <xdr:pic>
      <xdr:nvPicPr>
        <xdr:cNvPr id="26660"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504825</xdr:colOff>
      <xdr:row>2</xdr:row>
      <xdr:rowOff>76199</xdr:rowOff>
    </xdr:from>
    <xdr:to>
      <xdr:col>9</xdr:col>
      <xdr:colOff>41275</xdr:colOff>
      <xdr:row>3</xdr:row>
      <xdr:rowOff>133350</xdr:rowOff>
    </xdr:to>
    <xdr:sp macro="" textlink="">
      <xdr:nvSpPr>
        <xdr:cNvPr id="5" name="Inhalt">
          <a:hlinkClick xmlns:r="http://schemas.openxmlformats.org/officeDocument/2006/relationships" r:id="rId2"/>
        </xdr:cNvPr>
        <xdr:cNvSpPr txBox="1"/>
      </xdr:nvSpPr>
      <xdr:spPr>
        <a:xfrm>
          <a:off x="5534025" y="685799"/>
          <a:ext cx="1250950" cy="238126"/>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6</xdr:col>
      <xdr:colOff>295275</xdr:colOff>
      <xdr:row>27</xdr:row>
      <xdr:rowOff>95250</xdr:rowOff>
    </xdr:from>
    <xdr:to>
      <xdr:col>6</xdr:col>
      <xdr:colOff>504825</xdr:colOff>
      <xdr:row>27</xdr:row>
      <xdr:rowOff>161925</xdr:rowOff>
    </xdr:to>
    <xdr:sp macro="" textlink="">
      <xdr:nvSpPr>
        <xdr:cNvPr id="26662" name="Rectangle 57"/>
        <xdr:cNvSpPr>
          <a:spLocks noChangeArrowheads="1"/>
        </xdr:cNvSpPr>
      </xdr:nvSpPr>
      <xdr:spPr bwMode="auto">
        <a:xfrm>
          <a:off x="5324475" y="5153025"/>
          <a:ext cx="209550" cy="66675"/>
        </a:xfrm>
        <a:prstGeom prst="rect">
          <a:avLst/>
        </a:prstGeom>
        <a:solidFill>
          <a:srgbClr val="F4FAED"/>
        </a:solidFill>
        <a:ln w="9525">
          <a:solidFill>
            <a:srgbClr val="000000"/>
          </a:solidFill>
          <a:miter lim="800000"/>
          <a:headEnd/>
          <a:tailEnd/>
        </a:ln>
      </xdr:spPr>
    </xdr:sp>
    <xdr:clientData/>
  </xdr:twoCellAnchor>
  <xdr:twoCellAnchor>
    <xdr:from>
      <xdr:col>6</xdr:col>
      <xdr:colOff>295275</xdr:colOff>
      <xdr:row>28</xdr:row>
      <xdr:rowOff>85725</xdr:rowOff>
    </xdr:from>
    <xdr:to>
      <xdr:col>6</xdr:col>
      <xdr:colOff>504825</xdr:colOff>
      <xdr:row>28</xdr:row>
      <xdr:rowOff>152400</xdr:rowOff>
    </xdr:to>
    <xdr:sp macro="" textlink="">
      <xdr:nvSpPr>
        <xdr:cNvPr id="26663" name="Rectangle 59"/>
        <xdr:cNvSpPr>
          <a:spLocks noChangeArrowheads="1"/>
        </xdr:cNvSpPr>
      </xdr:nvSpPr>
      <xdr:spPr bwMode="auto">
        <a:xfrm>
          <a:off x="5324475" y="5324475"/>
          <a:ext cx="209550" cy="66675"/>
        </a:xfrm>
        <a:prstGeom prst="rect">
          <a:avLst/>
        </a:prstGeom>
        <a:solidFill>
          <a:srgbClr val="C3D6AB"/>
        </a:solidFill>
        <a:ln w="9525">
          <a:solidFill>
            <a:srgbClr val="000000"/>
          </a:solidFill>
          <a:miter lim="800000"/>
          <a:headEnd/>
          <a:tailEnd/>
        </a:ln>
      </xdr:spPr>
    </xdr:sp>
    <xdr:clientData/>
  </xdr:twoCellAnchor>
  <xdr:twoCellAnchor>
    <xdr:from>
      <xdr:col>6</xdr:col>
      <xdr:colOff>295275</xdr:colOff>
      <xdr:row>29</xdr:row>
      <xdr:rowOff>85725</xdr:rowOff>
    </xdr:from>
    <xdr:to>
      <xdr:col>6</xdr:col>
      <xdr:colOff>504825</xdr:colOff>
      <xdr:row>29</xdr:row>
      <xdr:rowOff>152400</xdr:rowOff>
    </xdr:to>
    <xdr:sp macro="" textlink="">
      <xdr:nvSpPr>
        <xdr:cNvPr id="26664" name="Rectangle 63"/>
        <xdr:cNvSpPr>
          <a:spLocks noChangeArrowheads="1"/>
        </xdr:cNvSpPr>
      </xdr:nvSpPr>
      <xdr:spPr bwMode="auto">
        <a:xfrm>
          <a:off x="5324475" y="5505450"/>
          <a:ext cx="209550" cy="66675"/>
        </a:xfrm>
        <a:prstGeom prst="rect">
          <a:avLst/>
        </a:prstGeom>
        <a:solidFill>
          <a:srgbClr val="99B574"/>
        </a:solidFill>
        <a:ln w="9525">
          <a:solidFill>
            <a:srgbClr val="000000"/>
          </a:solidFill>
          <a:miter lim="800000"/>
          <a:headEnd/>
          <a:tailEnd/>
        </a:ln>
      </xdr:spPr>
    </xdr:sp>
    <xdr:clientData/>
  </xdr:twoCellAnchor>
  <xdr:twoCellAnchor>
    <xdr:from>
      <xdr:col>6</xdr:col>
      <xdr:colOff>295275</xdr:colOff>
      <xdr:row>30</xdr:row>
      <xdr:rowOff>76200</xdr:rowOff>
    </xdr:from>
    <xdr:to>
      <xdr:col>6</xdr:col>
      <xdr:colOff>504825</xdr:colOff>
      <xdr:row>30</xdr:row>
      <xdr:rowOff>142875</xdr:rowOff>
    </xdr:to>
    <xdr:sp macro="" textlink="">
      <xdr:nvSpPr>
        <xdr:cNvPr id="26665" name="Rectangle 61"/>
        <xdr:cNvSpPr>
          <a:spLocks noChangeArrowheads="1"/>
        </xdr:cNvSpPr>
      </xdr:nvSpPr>
      <xdr:spPr bwMode="auto">
        <a:xfrm>
          <a:off x="5324475" y="5676900"/>
          <a:ext cx="209550" cy="66675"/>
        </a:xfrm>
        <a:prstGeom prst="rect">
          <a:avLst/>
        </a:prstGeom>
        <a:solidFill>
          <a:srgbClr val="749448"/>
        </a:solidFill>
        <a:ln w="9525">
          <a:solidFill>
            <a:srgbClr val="000000"/>
          </a:solidFill>
          <a:miter lim="800000"/>
          <a:headEnd/>
          <a:tailEnd/>
        </a:ln>
      </xdr:spPr>
    </xdr:sp>
    <xdr:clientData/>
  </xdr:twoCellAnchor>
  <xdr:twoCellAnchor>
    <xdr:from>
      <xdr:col>0</xdr:col>
      <xdr:colOff>609600</xdr:colOff>
      <xdr:row>2</xdr:row>
      <xdr:rowOff>0</xdr:rowOff>
    </xdr:from>
    <xdr:to>
      <xdr:col>10</xdr:col>
      <xdr:colOff>0</xdr:colOff>
      <xdr:row>31</xdr:row>
      <xdr:rowOff>76200</xdr:rowOff>
    </xdr:to>
    <xdr:grpSp>
      <xdr:nvGrpSpPr>
        <xdr:cNvPr id="26666" name="Group 4"/>
        <xdr:cNvGrpSpPr>
          <a:grpSpLocks noChangeAspect="1"/>
        </xdr:cNvGrpSpPr>
      </xdr:nvGrpSpPr>
      <xdr:grpSpPr bwMode="auto">
        <a:xfrm>
          <a:off x="621792" y="585216"/>
          <a:ext cx="7179564" cy="5038344"/>
          <a:chOff x="0" y="0"/>
          <a:chExt cx="954" cy="767"/>
        </a:xfrm>
      </xdr:grpSpPr>
      <xdr:sp macro="" textlink="">
        <xdr:nvSpPr>
          <xdr:cNvPr id="26668"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6669" name="Alo_Annaberg_Tschech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0"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1" name="Alo_Bautzen_Tschech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2"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3" name="Alo_Pirna_Tschech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99B57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4"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5" name="Alo_Plauen_Tschech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6"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677" name="Alo_Freiberg_Tschech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678"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1" y="253"/>
            <a:ext cx="2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6" y="253"/>
            <a:ext cx="5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8" y="432"/>
            <a:ext cx="2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3" y="432"/>
            <a:ext cx="3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5"/>
            <a:ext cx="7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8"/>
            <a:ext cx="2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40"/>
            <a:ext cx="6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7"/>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3"/>
            <a:ext cx="5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5" y="622"/>
            <a:ext cx="4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ALO_SvB!#REF!">
        <xdr:nvSpPr>
          <xdr:cNvPr id="48" name="Rectangle 88"/>
          <xdr:cNvSpPr>
            <a:spLocks noChangeArrowheads="1"/>
          </xdr:cNvSpPr>
        </xdr:nvSpPr>
        <xdr:spPr bwMode="auto">
          <a:xfrm>
            <a:off x="627" y="274"/>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CFA1D005-4C7B-45F6-BABE-A3D5DBD42AE8}"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49" name="Rectangle 90"/>
          <xdr:cNvSpPr>
            <a:spLocks noChangeArrowheads="1"/>
          </xdr:cNvSpPr>
        </xdr:nvSpPr>
        <xdr:spPr bwMode="auto">
          <a:xfrm>
            <a:off x="305" y="426"/>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F2B7DA80-97D0-4F86-B9F0-61232E2ABE08}"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50" name="Rectangle 92"/>
          <xdr:cNvSpPr>
            <a:spLocks noChangeArrowheads="1"/>
          </xdr:cNvSpPr>
        </xdr:nvSpPr>
        <xdr:spPr bwMode="auto">
          <a:xfrm>
            <a:off x="288" y="579"/>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522ACBD2-6CB9-4EE1-906D-B247897FC313}"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51" name="Rectangle 93"/>
          <xdr:cNvSpPr>
            <a:spLocks noChangeArrowheads="1"/>
          </xdr:cNvSpPr>
        </xdr:nvSpPr>
        <xdr:spPr bwMode="auto">
          <a:xfrm>
            <a:off x="487" y="451"/>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3CA8C40-4608-4D69-9A61-9F6EA36F1927}"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ALO_SvB!#REF!">
        <xdr:nvSpPr>
          <xdr:cNvPr id="52" name="Rectangle 95"/>
          <xdr:cNvSpPr>
            <a:spLocks noChangeArrowheads="1"/>
          </xdr:cNvSpPr>
        </xdr:nvSpPr>
        <xdr:spPr bwMode="auto">
          <a:xfrm>
            <a:off x="97" y="653"/>
            <a:ext cx="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B976B08D-6EC8-49DA-ACC2-D7176BC6FFB2}"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grpSp>
    <xdr:clientData/>
  </xdr:twoCellAnchor>
  <xdr:twoCellAnchor>
    <xdr:from>
      <xdr:col>6</xdr:col>
      <xdr:colOff>295275</xdr:colOff>
      <xdr:row>31</xdr:row>
      <xdr:rowOff>76200</xdr:rowOff>
    </xdr:from>
    <xdr:to>
      <xdr:col>6</xdr:col>
      <xdr:colOff>504825</xdr:colOff>
      <xdr:row>31</xdr:row>
      <xdr:rowOff>142875</xdr:rowOff>
    </xdr:to>
    <xdr:sp macro="" textlink="">
      <xdr:nvSpPr>
        <xdr:cNvPr id="26667" name="Rectangle 62"/>
        <xdr:cNvSpPr>
          <a:spLocks noChangeArrowheads="1"/>
        </xdr:cNvSpPr>
      </xdr:nvSpPr>
      <xdr:spPr bwMode="auto">
        <a:xfrm>
          <a:off x="5324475" y="5857875"/>
          <a:ext cx="209550" cy="66675"/>
        </a:xfrm>
        <a:prstGeom prst="rect">
          <a:avLst/>
        </a:prstGeom>
        <a:solidFill>
          <a:srgbClr val="537326"/>
        </a:solidFill>
        <a:ln w="9525">
          <a:solidFill>
            <a:srgbClr val="000000"/>
          </a:solidFill>
          <a:round/>
          <a:headEnd/>
          <a:tailEnd/>
        </a:ln>
      </xdr:spPr>
    </xdr:sp>
    <xdr:clientData/>
  </xdr:twoCellAnchor>
  <xdr:twoCellAnchor>
    <xdr:from>
      <xdr:col>6</xdr:col>
      <xdr:colOff>285750</xdr:colOff>
      <xdr:row>12</xdr:row>
      <xdr:rowOff>152400</xdr:rowOff>
    </xdr:from>
    <xdr:to>
      <xdr:col>6</xdr:col>
      <xdr:colOff>590550</xdr:colOff>
      <xdr:row>14</xdr:row>
      <xdr:rowOff>47625</xdr:rowOff>
    </xdr:to>
    <xdr:sp macro="" textlink="#REF!">
      <xdr:nvSpPr>
        <xdr:cNvPr id="57" name="Textfeld 56"/>
        <xdr:cNvSpPr txBox="1"/>
      </xdr:nvSpPr>
      <xdr:spPr>
        <a:xfrm>
          <a:off x="5314950" y="24955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F7FFA440-BEBC-41FF-A619-3C55DCAE08BD}"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238125</xdr:colOff>
      <xdr:row>24</xdr:row>
      <xdr:rowOff>28575</xdr:rowOff>
    </xdr:from>
    <xdr:to>
      <xdr:col>3</xdr:col>
      <xdr:colOff>390525</xdr:colOff>
      <xdr:row>24</xdr:row>
      <xdr:rowOff>171450</xdr:rowOff>
    </xdr:to>
    <xdr:sp macro="" textlink="#REF!">
      <xdr:nvSpPr>
        <xdr:cNvPr id="58" name="Textfeld 57"/>
        <xdr:cNvSpPr txBox="1"/>
      </xdr:nvSpPr>
      <xdr:spPr>
        <a:xfrm>
          <a:off x="2752725" y="4543425"/>
          <a:ext cx="1524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9525B5A9-FB20-4922-AF49-A583224CDF1B}"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0,5</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5</xdr:col>
      <xdr:colOff>57149</xdr:colOff>
      <xdr:row>19</xdr:row>
      <xdr:rowOff>85725</xdr:rowOff>
    </xdr:from>
    <xdr:to>
      <xdr:col>5</xdr:col>
      <xdr:colOff>257174</xdr:colOff>
      <xdr:row>20</xdr:row>
      <xdr:rowOff>85725</xdr:rowOff>
    </xdr:to>
    <xdr:sp macro="" textlink="#REF!">
      <xdr:nvSpPr>
        <xdr:cNvPr id="59" name="Textfeld 58"/>
        <xdr:cNvSpPr txBox="1"/>
      </xdr:nvSpPr>
      <xdr:spPr>
        <a:xfrm>
          <a:off x="4248149" y="3695700"/>
          <a:ext cx="2000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D9C61961-C588-495C-BC4A-A14741CF428C}"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0,6</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381000</xdr:colOff>
      <xdr:row>18</xdr:row>
      <xdr:rowOff>95250</xdr:rowOff>
    </xdr:from>
    <xdr:to>
      <xdr:col>3</xdr:col>
      <xdr:colOff>685800</xdr:colOff>
      <xdr:row>19</xdr:row>
      <xdr:rowOff>171450</xdr:rowOff>
    </xdr:to>
    <xdr:sp macro="" textlink="#REF!">
      <xdr:nvSpPr>
        <xdr:cNvPr id="60" name="Textfeld 59"/>
        <xdr:cNvSpPr txBox="1"/>
      </xdr:nvSpPr>
      <xdr:spPr>
        <a:xfrm>
          <a:off x="2895600" y="35242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7FFAAFD-32AA-43DE-A819-3FD6A890799E}"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1</xdr:col>
      <xdr:colOff>495300</xdr:colOff>
      <xdr:row>26</xdr:row>
      <xdr:rowOff>152400</xdr:rowOff>
    </xdr:from>
    <xdr:to>
      <xdr:col>1</xdr:col>
      <xdr:colOff>800100</xdr:colOff>
      <xdr:row>28</xdr:row>
      <xdr:rowOff>47625</xdr:rowOff>
    </xdr:to>
    <xdr:sp macro="" textlink="#REF!">
      <xdr:nvSpPr>
        <xdr:cNvPr id="61" name="Textfeld 60"/>
        <xdr:cNvSpPr txBox="1"/>
      </xdr:nvSpPr>
      <xdr:spPr>
        <a:xfrm>
          <a:off x="1333500" y="502920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5015F649-CDFB-495A-8A87-E91C271EA2E8}"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0,5</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298450</xdr:colOff>
      <xdr:row>1</xdr:row>
      <xdr:rowOff>38099</xdr:rowOff>
    </xdr:from>
    <xdr:to>
      <xdr:col>10</xdr:col>
      <xdr:colOff>88900</xdr:colOff>
      <xdr:row>2</xdr:row>
      <xdr:rowOff>38099</xdr:rowOff>
    </xdr:to>
    <xdr:sp macro="" textlink="">
      <xdr:nvSpPr>
        <xdr:cNvPr id="5" name="Inhalt">
          <a:hlinkClick xmlns:r="http://schemas.openxmlformats.org/officeDocument/2006/relationships" r:id="rId1"/>
        </xdr:cNvPr>
        <xdr:cNvSpPr txBox="1"/>
      </xdr:nvSpPr>
      <xdr:spPr>
        <a:xfrm>
          <a:off x="7004050" y="466724"/>
          <a:ext cx="1219200" cy="276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editAs="absolute">
    <xdr:from>
      <xdr:col>0</xdr:col>
      <xdr:colOff>0</xdr:colOff>
      <xdr:row>0</xdr:row>
      <xdr:rowOff>0</xdr:rowOff>
    </xdr:from>
    <xdr:to>
      <xdr:col>2</xdr:col>
      <xdr:colOff>142875</xdr:colOff>
      <xdr:row>0</xdr:row>
      <xdr:rowOff>381000</xdr:rowOff>
    </xdr:to>
    <xdr:pic>
      <xdr:nvPicPr>
        <xdr:cNvPr id="27702" name="BA-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2</xdr:row>
      <xdr:rowOff>133350</xdr:rowOff>
    </xdr:from>
    <xdr:to>
      <xdr:col>9</xdr:col>
      <xdr:colOff>304800</xdr:colOff>
      <xdr:row>31</xdr:row>
      <xdr:rowOff>47625</xdr:rowOff>
    </xdr:to>
    <xdr:grpSp>
      <xdr:nvGrpSpPr>
        <xdr:cNvPr id="27703" name="Group 4"/>
        <xdr:cNvGrpSpPr>
          <a:grpSpLocks noChangeAspect="1"/>
        </xdr:cNvGrpSpPr>
      </xdr:nvGrpSpPr>
      <xdr:grpSpPr bwMode="auto">
        <a:xfrm>
          <a:off x="601980" y="777240"/>
          <a:ext cx="7403592" cy="5038344"/>
          <a:chOff x="0" y="0"/>
          <a:chExt cx="954" cy="767"/>
        </a:xfrm>
      </xdr:grpSpPr>
      <xdr:sp macro="" textlink="">
        <xdr:nvSpPr>
          <xdr:cNvPr id="27707"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0"/>
          <xdr:cNvSpPr>
            <a:spLocks noChangeArrowheads="1"/>
          </xdr:cNvSpPr>
        </xdr:nvSpPr>
        <xdr:spPr bwMode="auto">
          <a:xfrm>
            <a:off x="834" y="635"/>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9" name="Rectangle 11"/>
          <xdr:cNvSpPr>
            <a:spLocks noChangeArrowheads="1"/>
          </xdr:cNvSpPr>
        </xdr:nvSpPr>
        <xdr:spPr bwMode="auto">
          <a:xfrm>
            <a:off x="861" y="635"/>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0,2 </a:t>
            </a:r>
          </a:p>
        </xdr:txBody>
      </xdr:sp>
      <xdr:sp macro="" textlink="">
        <xdr:nvSpPr>
          <xdr:cNvPr id="10" name="Rectangle 12"/>
          <xdr:cNvSpPr>
            <a:spLocks noChangeArrowheads="1"/>
          </xdr:cNvSpPr>
        </xdr:nvSpPr>
        <xdr:spPr bwMode="auto">
          <a:xfrm>
            <a:off x="811" y="651"/>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0,3 </a:t>
            </a:r>
          </a:p>
        </xdr:txBody>
      </xdr:sp>
      <xdr:sp macro="" textlink="">
        <xdr:nvSpPr>
          <xdr:cNvPr id="11" name="Rectangle 13"/>
          <xdr:cNvSpPr>
            <a:spLocks noChangeArrowheads="1"/>
          </xdr:cNvSpPr>
        </xdr:nvSpPr>
        <xdr:spPr bwMode="auto">
          <a:xfrm>
            <a:off x="834" y="651"/>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2" name="Rectangle 14"/>
          <xdr:cNvSpPr>
            <a:spLocks noChangeArrowheads="1"/>
          </xdr:cNvSpPr>
        </xdr:nvSpPr>
        <xdr:spPr bwMode="auto">
          <a:xfrm>
            <a:off x="861" y="651"/>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0,5 </a:t>
            </a:r>
          </a:p>
        </xdr:txBody>
      </xdr:sp>
      <xdr:sp macro="" textlink="">
        <xdr:nvSpPr>
          <xdr:cNvPr id="13" name="Rectangle 15"/>
          <xdr:cNvSpPr>
            <a:spLocks noChangeArrowheads="1"/>
          </xdr:cNvSpPr>
        </xdr:nvSpPr>
        <xdr:spPr bwMode="auto">
          <a:xfrm>
            <a:off x="81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0,6 </a:t>
            </a:r>
          </a:p>
        </xdr:txBody>
      </xdr:sp>
      <xdr:sp macro="" textlink="">
        <xdr:nvSpPr>
          <xdr:cNvPr id="14" name="Rectangle 16"/>
          <xdr:cNvSpPr>
            <a:spLocks noChangeArrowheads="1"/>
          </xdr:cNvSpPr>
        </xdr:nvSpPr>
        <xdr:spPr bwMode="auto">
          <a:xfrm>
            <a:off x="834" y="670"/>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5" name="Rectangle 17"/>
          <xdr:cNvSpPr>
            <a:spLocks noChangeArrowheads="1"/>
          </xdr:cNvSpPr>
        </xdr:nvSpPr>
        <xdr:spPr bwMode="auto">
          <a:xfrm>
            <a:off x="86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1,1 </a:t>
            </a:r>
          </a:p>
        </xdr:txBody>
      </xdr:sp>
      <xdr:sp macro="" textlink="">
        <xdr:nvSpPr>
          <xdr:cNvPr id="16" name="Rectangle 18"/>
          <xdr:cNvSpPr>
            <a:spLocks noChangeArrowheads="1"/>
          </xdr:cNvSpPr>
        </xdr:nvSpPr>
        <xdr:spPr bwMode="auto">
          <a:xfrm>
            <a:off x="813"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1,2 </a:t>
            </a:r>
          </a:p>
        </xdr:txBody>
      </xdr:sp>
      <xdr:sp macro="" textlink="">
        <xdr:nvSpPr>
          <xdr:cNvPr id="17" name="Rectangle 19"/>
          <xdr:cNvSpPr>
            <a:spLocks noChangeArrowheads="1"/>
          </xdr:cNvSpPr>
        </xdr:nvSpPr>
        <xdr:spPr bwMode="auto">
          <a:xfrm>
            <a:off x="834" y="68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8" name="Rectangle 20"/>
          <xdr:cNvSpPr>
            <a:spLocks noChangeArrowheads="1"/>
          </xdr:cNvSpPr>
        </xdr:nvSpPr>
        <xdr:spPr bwMode="auto">
          <a:xfrm>
            <a:off x="861"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2,3 </a:t>
            </a:r>
          </a:p>
        </xdr:txBody>
      </xdr:sp>
      <xdr:sp macro="" textlink="">
        <xdr:nvSpPr>
          <xdr:cNvPr id="27719" name="SvB_Annaberg_Pol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F4FAE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0"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21" name="SvB_Bautzen_Pol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2"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23" name="SvB_Pirna_Pol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4"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25" name="SvB_Plauen_Pol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F4FAE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6"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FFFFFF">
              <a:alpha val="0"/>
            </a:srgbClr>
          </a:solidFill>
          <a:ln w="9525" cap="rnd">
            <a:solidFill>
              <a:srgbClr val="808080"/>
            </a:solidFill>
            <a:prstDash val="solid"/>
            <a:round/>
            <a:headEnd/>
            <a:tailEnd/>
          </a:ln>
        </xdr:spPr>
      </xdr:sp>
      <xdr:sp macro="" textlink="">
        <xdr:nvSpPr>
          <xdr:cNvPr id="27727" name="SvB_Freiberg_Pol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728"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729" name="Rectangle 57"/>
          <xdr:cNvSpPr>
            <a:spLocks noChangeArrowheads="1"/>
          </xdr:cNvSpPr>
        </xdr:nvSpPr>
        <xdr:spPr bwMode="auto">
          <a:xfrm>
            <a:off x="758" y="638"/>
            <a:ext cx="31" cy="10"/>
          </a:xfrm>
          <a:prstGeom prst="rect">
            <a:avLst/>
          </a:prstGeom>
          <a:solidFill>
            <a:srgbClr val="F4FAE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730" name="Rectangle 58"/>
          <xdr:cNvSpPr>
            <a:spLocks noChangeArrowheads="1"/>
          </xdr:cNvSpPr>
        </xdr:nvSpPr>
        <xdr:spPr bwMode="auto">
          <a:xfrm>
            <a:off x="758" y="638"/>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731" name="Rectangle 59"/>
          <xdr:cNvSpPr>
            <a:spLocks noChangeArrowheads="1"/>
          </xdr:cNvSpPr>
        </xdr:nvSpPr>
        <xdr:spPr bwMode="auto">
          <a:xfrm>
            <a:off x="758" y="655"/>
            <a:ext cx="31" cy="10"/>
          </a:xfrm>
          <a:prstGeom prst="rect">
            <a:avLst/>
          </a:prstGeom>
          <a:solidFill>
            <a:srgbClr val="B9CD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732" name="Rectangle 60"/>
          <xdr:cNvSpPr>
            <a:spLocks noChangeArrowheads="1"/>
          </xdr:cNvSpPr>
        </xdr:nvSpPr>
        <xdr:spPr bwMode="auto">
          <a:xfrm>
            <a:off x="758" y="655"/>
            <a:ext cx="31" cy="10"/>
          </a:xfrm>
          <a:prstGeom prst="rect">
            <a:avLst/>
          </a:prstGeom>
          <a:solidFill>
            <a:srgbClr val="C3D6AB"/>
          </a:solidFill>
          <a:ln w="9525">
            <a:solidFill>
              <a:srgbClr val="000000"/>
            </a:solidFill>
            <a:round/>
            <a:headEnd/>
            <a:tailEnd/>
          </a:ln>
        </xdr:spPr>
      </xdr:sp>
      <xdr:sp macro="" textlink="">
        <xdr:nvSpPr>
          <xdr:cNvPr id="27733" name="Rectangle 61"/>
          <xdr:cNvSpPr>
            <a:spLocks noChangeArrowheads="1"/>
          </xdr:cNvSpPr>
        </xdr:nvSpPr>
        <xdr:spPr bwMode="auto">
          <a:xfrm>
            <a:off x="758" y="688"/>
            <a:ext cx="31" cy="10"/>
          </a:xfrm>
          <a:prstGeom prst="rect">
            <a:avLst/>
          </a:prstGeom>
          <a:solidFill>
            <a:srgbClr val="37609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734" name="Rectangle 62"/>
          <xdr:cNvSpPr>
            <a:spLocks noChangeArrowheads="1"/>
          </xdr:cNvSpPr>
        </xdr:nvSpPr>
        <xdr:spPr bwMode="auto">
          <a:xfrm>
            <a:off x="758" y="688"/>
            <a:ext cx="31" cy="10"/>
          </a:xfrm>
          <a:prstGeom prst="rect">
            <a:avLst/>
          </a:prstGeom>
          <a:solidFill>
            <a:srgbClr val="749448"/>
          </a:solidFill>
          <a:ln w="9525">
            <a:solidFill>
              <a:srgbClr val="000000"/>
            </a:solidFill>
            <a:round/>
            <a:headEnd/>
            <a:tailEnd/>
          </a:ln>
        </xdr:spPr>
      </xdr:sp>
      <xdr:sp macro="" textlink="">
        <xdr:nvSpPr>
          <xdr:cNvPr id="27735" name="Rectangle 63"/>
          <xdr:cNvSpPr>
            <a:spLocks noChangeArrowheads="1"/>
          </xdr:cNvSpPr>
        </xdr:nvSpPr>
        <xdr:spPr bwMode="auto">
          <a:xfrm>
            <a:off x="758" y="671"/>
            <a:ext cx="31" cy="10"/>
          </a:xfrm>
          <a:prstGeom prst="rect">
            <a:avLst/>
          </a:prstGeom>
          <a:solidFill>
            <a:srgbClr val="99B57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736" name="Rectangle 64"/>
          <xdr:cNvSpPr>
            <a:spLocks noChangeArrowheads="1"/>
          </xdr:cNvSpPr>
        </xdr:nvSpPr>
        <xdr:spPr bwMode="auto">
          <a:xfrm>
            <a:off x="758" y="671"/>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0" y="253"/>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5" y="253"/>
            <a:ext cx="5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7" y="43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2" y="432"/>
            <a:ext cx="3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5"/>
            <a:ext cx="7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8"/>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40"/>
            <a:ext cx="6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7"/>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3"/>
            <a:ext cx="5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4" y="622"/>
            <a:ext cx="4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REF!">
        <xdr:nvSpPr>
          <xdr:cNvPr id="48" name="Rectangle 88"/>
          <xdr:cNvSpPr>
            <a:spLocks noChangeArrowheads="1"/>
          </xdr:cNvSpPr>
        </xdr:nvSpPr>
        <xdr:spPr bwMode="auto">
          <a:xfrm>
            <a:off x="627" y="274"/>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2021C3B9-A18A-4714-AB51-ABFC4FD712EA}"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49" name="Rectangle 90"/>
          <xdr:cNvSpPr>
            <a:spLocks noChangeArrowheads="1"/>
          </xdr:cNvSpPr>
        </xdr:nvSpPr>
        <xdr:spPr bwMode="auto">
          <a:xfrm>
            <a:off x="305" y="426"/>
            <a:ext cx="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EAEF3850-4E2F-46F4-9CBC-1F7AD86C0723}"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0" name="Rectangle 92"/>
          <xdr:cNvSpPr>
            <a:spLocks noChangeArrowheads="1"/>
          </xdr:cNvSpPr>
        </xdr:nvSpPr>
        <xdr:spPr bwMode="auto">
          <a:xfrm>
            <a:off x="288" y="579"/>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4DA76ECE-F43F-4589-B002-1502AD6A9F8C}"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1" name="Rectangle 93"/>
          <xdr:cNvSpPr>
            <a:spLocks noChangeArrowheads="1"/>
          </xdr:cNvSpPr>
        </xdr:nvSpPr>
        <xdr:spPr bwMode="auto">
          <a:xfrm>
            <a:off x="487" y="451"/>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11F84599-A504-400E-9CF1-F16C74328106}"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2" name="Rectangle 95"/>
          <xdr:cNvSpPr>
            <a:spLocks noChangeArrowheads="1"/>
          </xdr:cNvSpPr>
        </xdr:nvSpPr>
        <xdr:spPr bwMode="auto">
          <a:xfrm>
            <a:off x="96" y="653"/>
            <a:ext cx="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AD2FBC05-D5A6-4EC1-AEBE-D78C0360272F}"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grpSp>
    <xdr:clientData/>
  </xdr:twoCellAnchor>
  <xdr:twoCellAnchor>
    <xdr:from>
      <xdr:col>7</xdr:col>
      <xdr:colOff>485775</xdr:colOff>
      <xdr:row>28</xdr:row>
      <xdr:rowOff>171450</xdr:rowOff>
    </xdr:from>
    <xdr:to>
      <xdr:col>7</xdr:col>
      <xdr:colOff>723900</xdr:colOff>
      <xdr:row>29</xdr:row>
      <xdr:rowOff>57150</xdr:rowOff>
    </xdr:to>
    <xdr:sp macro="" textlink="">
      <xdr:nvSpPr>
        <xdr:cNvPr id="27704" name="Rectangle 62"/>
        <xdr:cNvSpPr>
          <a:spLocks noChangeArrowheads="1"/>
        </xdr:cNvSpPr>
      </xdr:nvSpPr>
      <xdr:spPr bwMode="auto">
        <a:xfrm>
          <a:off x="6353175" y="5638800"/>
          <a:ext cx="238125" cy="66675"/>
        </a:xfrm>
        <a:prstGeom prst="rect">
          <a:avLst/>
        </a:prstGeom>
        <a:solidFill>
          <a:srgbClr val="537353"/>
        </a:solidFill>
        <a:ln w="9525">
          <a:solidFill>
            <a:srgbClr val="000000"/>
          </a:solidFill>
          <a:round/>
          <a:headEnd/>
          <a:tailEnd/>
        </a:ln>
      </xdr:spPr>
    </xdr:sp>
    <xdr:clientData/>
  </xdr:twoCellAnchor>
  <xdr:twoCellAnchor>
    <xdr:from>
      <xdr:col>8</xdr:col>
      <xdr:colOff>438150</xdr:colOff>
      <xdr:row>28</xdr:row>
      <xdr:rowOff>142875</xdr:rowOff>
    </xdr:from>
    <xdr:to>
      <xdr:col>8</xdr:col>
      <xdr:colOff>613074</xdr:colOff>
      <xdr:row>29</xdr:row>
      <xdr:rowOff>78313</xdr:rowOff>
    </xdr:to>
    <xdr:sp macro="" textlink="">
      <xdr:nvSpPr>
        <xdr:cNvPr id="54" name="Rectangle 18"/>
        <xdr:cNvSpPr>
          <a:spLocks noChangeArrowheads="1"/>
        </xdr:cNvSpPr>
      </xdr:nvSpPr>
      <xdr:spPr bwMode="auto">
        <a:xfrm>
          <a:off x="7143750" y="5686425"/>
          <a:ext cx="174924" cy="11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2,3</a:t>
          </a:r>
        </a:p>
      </xdr:txBody>
    </xdr:sp>
    <xdr:clientData/>
  </xdr:twoCellAnchor>
  <xdr:twoCellAnchor>
    <xdr:from>
      <xdr:col>8</xdr:col>
      <xdr:colOff>57150</xdr:colOff>
      <xdr:row>28</xdr:row>
      <xdr:rowOff>142875</xdr:rowOff>
    </xdr:from>
    <xdr:to>
      <xdr:col>8</xdr:col>
      <xdr:colOff>400050</xdr:colOff>
      <xdr:row>29</xdr:row>
      <xdr:rowOff>123825</xdr:rowOff>
    </xdr:to>
    <xdr:sp macro="" textlink="">
      <xdr:nvSpPr>
        <xdr:cNvPr id="55" name="Rectangle 18"/>
        <xdr:cNvSpPr>
          <a:spLocks noChangeArrowheads="1"/>
        </xdr:cNvSpPr>
      </xdr:nvSpPr>
      <xdr:spPr bwMode="auto">
        <a:xfrm>
          <a:off x="6762750" y="5686425"/>
          <a:ext cx="342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größer </a:t>
          </a:r>
        </a:p>
      </xdr:txBody>
    </xdr:sp>
    <xdr:clientData/>
  </xdr:twoCellAnchor>
  <xdr:twoCellAnchor>
    <xdr:from>
      <xdr:col>6</xdr:col>
      <xdr:colOff>371475</xdr:colOff>
      <xdr:row>12</xdr:row>
      <xdr:rowOff>123825</xdr:rowOff>
    </xdr:from>
    <xdr:to>
      <xdr:col>6</xdr:col>
      <xdr:colOff>676275</xdr:colOff>
      <xdr:row>14</xdr:row>
      <xdr:rowOff>19050</xdr:rowOff>
    </xdr:to>
    <xdr:sp macro="" textlink="#REF!">
      <xdr:nvSpPr>
        <xdr:cNvPr id="56" name="Textfeld 55"/>
        <xdr:cNvSpPr txBox="1"/>
      </xdr:nvSpPr>
      <xdr:spPr>
        <a:xfrm>
          <a:off x="5400675" y="2695575"/>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50C2853E-423F-474F-950D-ACD01F7A2FBF}"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2,8</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428625</xdr:colOff>
      <xdr:row>18</xdr:row>
      <xdr:rowOff>85725</xdr:rowOff>
    </xdr:from>
    <xdr:to>
      <xdr:col>3</xdr:col>
      <xdr:colOff>695325</xdr:colOff>
      <xdr:row>19</xdr:row>
      <xdr:rowOff>85725</xdr:rowOff>
    </xdr:to>
    <xdr:sp macro="" textlink="#REF!">
      <xdr:nvSpPr>
        <xdr:cNvPr id="57" name="Textfeld 56"/>
        <xdr:cNvSpPr txBox="1"/>
      </xdr:nvSpPr>
      <xdr:spPr>
        <a:xfrm>
          <a:off x="2943225" y="3743325"/>
          <a:ext cx="2667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CC4414E-99C1-435D-B866-A6C99F6CCE50}"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0,4</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5</xdr:col>
      <xdr:colOff>123825</xdr:colOff>
      <xdr:row>19</xdr:row>
      <xdr:rowOff>76201</xdr:rowOff>
    </xdr:from>
    <xdr:to>
      <xdr:col>5</xdr:col>
      <xdr:colOff>276225</xdr:colOff>
      <xdr:row>20</xdr:row>
      <xdr:rowOff>66676</xdr:rowOff>
    </xdr:to>
    <xdr:sp macro="" textlink="#REF!">
      <xdr:nvSpPr>
        <xdr:cNvPr id="58" name="Textfeld 57"/>
        <xdr:cNvSpPr txBox="1"/>
      </xdr:nvSpPr>
      <xdr:spPr>
        <a:xfrm>
          <a:off x="4314825" y="3914776"/>
          <a:ext cx="1524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287CF30C-4EF1-40DA-8D19-97219051B442}"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1</xdr:col>
      <xdr:colOff>495300</xdr:colOff>
      <xdr:row>26</xdr:row>
      <xdr:rowOff>114300</xdr:rowOff>
    </xdr:from>
    <xdr:to>
      <xdr:col>1</xdr:col>
      <xdr:colOff>762000</xdr:colOff>
      <xdr:row>27</xdr:row>
      <xdr:rowOff>114300</xdr:rowOff>
    </xdr:to>
    <xdr:sp macro="" textlink="#REF!">
      <xdr:nvSpPr>
        <xdr:cNvPr id="59" name="Textfeld 58"/>
        <xdr:cNvSpPr txBox="1"/>
      </xdr:nvSpPr>
      <xdr:spPr>
        <a:xfrm>
          <a:off x="1333500" y="5219700"/>
          <a:ext cx="2667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07ED5272-1ECF-467E-ACE7-408616763724}"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0,2</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200025</xdr:colOff>
      <xdr:row>24</xdr:row>
      <xdr:rowOff>0</xdr:rowOff>
    </xdr:from>
    <xdr:to>
      <xdr:col>3</xdr:col>
      <xdr:colOff>466725</xdr:colOff>
      <xdr:row>25</xdr:row>
      <xdr:rowOff>0</xdr:rowOff>
    </xdr:to>
    <xdr:sp macro="" textlink="#REF!">
      <xdr:nvSpPr>
        <xdr:cNvPr id="60" name="Textfeld 59"/>
        <xdr:cNvSpPr txBox="1"/>
      </xdr:nvSpPr>
      <xdr:spPr>
        <a:xfrm>
          <a:off x="2714625" y="4743450"/>
          <a:ext cx="2667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2C624886-75C6-4EA7-B022-5255C3E81303}"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0,1</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142875</xdr:colOff>
      <xdr:row>0</xdr:row>
      <xdr:rowOff>381000</xdr:rowOff>
    </xdr:to>
    <xdr:pic>
      <xdr:nvPicPr>
        <xdr:cNvPr id="28724"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546100</xdr:colOff>
      <xdr:row>1</xdr:row>
      <xdr:rowOff>9525</xdr:rowOff>
    </xdr:from>
    <xdr:to>
      <xdr:col>10</xdr:col>
      <xdr:colOff>88900</xdr:colOff>
      <xdr:row>1</xdr:row>
      <xdr:rowOff>238125</xdr:rowOff>
    </xdr:to>
    <xdr:sp macro="" textlink="">
      <xdr:nvSpPr>
        <xdr:cNvPr id="5" name="Inhalt">
          <a:hlinkClick xmlns:r="http://schemas.openxmlformats.org/officeDocument/2006/relationships" r:id="rId2"/>
        </xdr:cNvPr>
        <xdr:cNvSpPr txBox="1"/>
      </xdr:nvSpPr>
      <xdr:spPr>
        <a:xfrm>
          <a:off x="7251700" y="43815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0</xdr:col>
      <xdr:colOff>447675</xdr:colOff>
      <xdr:row>2</xdr:row>
      <xdr:rowOff>133350</xdr:rowOff>
    </xdr:from>
    <xdr:to>
      <xdr:col>9</xdr:col>
      <xdr:colOff>161925</xdr:colOff>
      <xdr:row>31</xdr:row>
      <xdr:rowOff>133350</xdr:rowOff>
    </xdr:to>
    <xdr:grpSp>
      <xdr:nvGrpSpPr>
        <xdr:cNvPr id="28726" name="Group 4"/>
        <xdr:cNvGrpSpPr>
          <a:grpSpLocks noChangeAspect="1"/>
        </xdr:cNvGrpSpPr>
      </xdr:nvGrpSpPr>
      <xdr:grpSpPr bwMode="auto">
        <a:xfrm>
          <a:off x="457200" y="803810"/>
          <a:ext cx="7396665" cy="5089236"/>
          <a:chOff x="0" y="0"/>
          <a:chExt cx="954" cy="767"/>
        </a:xfrm>
      </xdr:grpSpPr>
      <xdr:sp macro="" textlink="">
        <xdr:nvSpPr>
          <xdr:cNvPr id="28730"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0"/>
          <xdr:cNvSpPr>
            <a:spLocks noChangeArrowheads="1"/>
          </xdr:cNvSpPr>
        </xdr:nvSpPr>
        <xdr:spPr bwMode="auto">
          <a:xfrm>
            <a:off x="834" y="635"/>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9" name="Rectangle 11"/>
          <xdr:cNvSpPr>
            <a:spLocks noChangeArrowheads="1"/>
          </xdr:cNvSpPr>
        </xdr:nvSpPr>
        <xdr:spPr bwMode="auto">
          <a:xfrm>
            <a:off x="861" y="635"/>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0,2 </a:t>
            </a:r>
          </a:p>
        </xdr:txBody>
      </xdr:sp>
      <xdr:sp macro="" textlink="">
        <xdr:nvSpPr>
          <xdr:cNvPr id="10" name="Rectangle 12"/>
          <xdr:cNvSpPr>
            <a:spLocks noChangeArrowheads="1"/>
          </xdr:cNvSpPr>
        </xdr:nvSpPr>
        <xdr:spPr bwMode="auto">
          <a:xfrm>
            <a:off x="81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0,3 </a:t>
            </a:r>
          </a:p>
        </xdr:txBody>
      </xdr:sp>
      <xdr:sp macro="" textlink="">
        <xdr:nvSpPr>
          <xdr:cNvPr id="11" name="Rectangle 13"/>
          <xdr:cNvSpPr>
            <a:spLocks noChangeArrowheads="1"/>
          </xdr:cNvSpPr>
        </xdr:nvSpPr>
        <xdr:spPr bwMode="auto">
          <a:xfrm>
            <a:off x="834" y="653"/>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2" name="Rectangle 14"/>
          <xdr:cNvSpPr>
            <a:spLocks noChangeArrowheads="1"/>
          </xdr:cNvSpPr>
        </xdr:nvSpPr>
        <xdr:spPr bwMode="auto">
          <a:xfrm>
            <a:off x="86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0,5 </a:t>
            </a:r>
          </a:p>
        </xdr:txBody>
      </xdr:sp>
      <xdr:sp macro="" textlink="">
        <xdr:nvSpPr>
          <xdr:cNvPr id="13" name="Rectangle 15"/>
          <xdr:cNvSpPr>
            <a:spLocks noChangeArrowheads="1"/>
          </xdr:cNvSpPr>
        </xdr:nvSpPr>
        <xdr:spPr bwMode="auto">
          <a:xfrm>
            <a:off x="811" y="669"/>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0,6 </a:t>
            </a:r>
          </a:p>
        </xdr:txBody>
      </xdr:sp>
      <xdr:sp macro="" textlink="">
        <xdr:nvSpPr>
          <xdr:cNvPr id="14" name="Rectangle 16"/>
          <xdr:cNvSpPr>
            <a:spLocks noChangeArrowheads="1"/>
          </xdr:cNvSpPr>
        </xdr:nvSpPr>
        <xdr:spPr bwMode="auto">
          <a:xfrm>
            <a:off x="834" y="669"/>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5" name="Rectangle 17"/>
          <xdr:cNvSpPr>
            <a:spLocks noChangeArrowheads="1"/>
          </xdr:cNvSpPr>
        </xdr:nvSpPr>
        <xdr:spPr bwMode="auto">
          <a:xfrm>
            <a:off x="861" y="669"/>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1,1 </a:t>
            </a:r>
          </a:p>
        </xdr:txBody>
      </xdr:sp>
      <xdr:sp macro="" textlink="">
        <xdr:nvSpPr>
          <xdr:cNvPr id="16" name="Rectangle 18"/>
          <xdr:cNvSpPr>
            <a:spLocks noChangeArrowheads="1"/>
          </xdr:cNvSpPr>
        </xdr:nvSpPr>
        <xdr:spPr bwMode="auto">
          <a:xfrm>
            <a:off x="813"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1,2 </a:t>
            </a:r>
          </a:p>
        </xdr:txBody>
      </xdr:sp>
      <xdr:sp macro="" textlink="">
        <xdr:nvSpPr>
          <xdr:cNvPr id="17" name="Rectangle 19"/>
          <xdr:cNvSpPr>
            <a:spLocks noChangeArrowheads="1"/>
          </xdr:cNvSpPr>
        </xdr:nvSpPr>
        <xdr:spPr bwMode="auto">
          <a:xfrm>
            <a:off x="834" y="68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8" name="Rectangle 20"/>
          <xdr:cNvSpPr>
            <a:spLocks noChangeArrowheads="1"/>
          </xdr:cNvSpPr>
        </xdr:nvSpPr>
        <xdr:spPr bwMode="auto">
          <a:xfrm>
            <a:off x="861"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2,3 </a:t>
            </a:r>
          </a:p>
        </xdr:txBody>
      </xdr:sp>
      <xdr:sp macro="" textlink="">
        <xdr:nvSpPr>
          <xdr:cNvPr id="28742" name="SvB_Annaberg_Tschech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749448"/>
          </a:solidFill>
          <a:ln w="9525" cap="rnd">
            <a:solidFill>
              <a:srgbClr val="808080"/>
            </a:solidFill>
            <a:prstDash val="solid"/>
            <a:round/>
            <a:headEnd/>
            <a:tailEnd/>
          </a:ln>
        </xdr:spPr>
      </xdr:sp>
      <xdr:sp macro="" textlink="">
        <xdr:nvSpPr>
          <xdr:cNvPr id="28743" name="SvB_Bautzen_Tschech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744"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45" name="SvB_Pirna_Tschech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74944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746"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47" name="SvB_Plauen_Tschech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74944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748"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49" name="SvB_Freiberg_Tschech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750"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751" name="Rectangle 57"/>
          <xdr:cNvSpPr>
            <a:spLocks noChangeArrowheads="1"/>
          </xdr:cNvSpPr>
        </xdr:nvSpPr>
        <xdr:spPr bwMode="auto">
          <a:xfrm>
            <a:off x="758" y="638"/>
            <a:ext cx="31" cy="10"/>
          </a:xfrm>
          <a:prstGeom prst="rect">
            <a:avLst/>
          </a:prstGeom>
          <a:solidFill>
            <a:srgbClr val="F4FAE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52" name="Rectangle 58"/>
          <xdr:cNvSpPr>
            <a:spLocks noChangeArrowheads="1"/>
          </xdr:cNvSpPr>
        </xdr:nvSpPr>
        <xdr:spPr bwMode="auto">
          <a:xfrm>
            <a:off x="758" y="638"/>
            <a:ext cx="31" cy="10"/>
          </a:xfrm>
          <a:prstGeom prst="rect">
            <a:avLst/>
          </a:prstGeom>
          <a:solidFill>
            <a:srgbClr val="F4FAED"/>
          </a:solidFill>
          <a:ln w="9525">
            <a:solidFill>
              <a:srgbClr val="000000"/>
            </a:solidFill>
            <a:round/>
            <a:headEnd/>
            <a:tailEnd/>
          </a:ln>
        </xdr:spPr>
      </xdr:sp>
      <xdr:sp macro="" textlink="">
        <xdr:nvSpPr>
          <xdr:cNvPr id="28753" name="Rectangle 59"/>
          <xdr:cNvSpPr>
            <a:spLocks noChangeArrowheads="1"/>
          </xdr:cNvSpPr>
        </xdr:nvSpPr>
        <xdr:spPr bwMode="auto">
          <a:xfrm>
            <a:off x="758" y="655"/>
            <a:ext cx="31" cy="10"/>
          </a:xfrm>
          <a:prstGeom prst="rect">
            <a:avLst/>
          </a:prstGeom>
          <a:solidFill>
            <a:srgbClr val="B9CD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54" name="Rectangle 60"/>
          <xdr:cNvSpPr>
            <a:spLocks noChangeArrowheads="1"/>
          </xdr:cNvSpPr>
        </xdr:nvSpPr>
        <xdr:spPr bwMode="auto">
          <a:xfrm>
            <a:off x="758" y="655"/>
            <a:ext cx="31" cy="10"/>
          </a:xfrm>
          <a:prstGeom prst="rect">
            <a:avLst/>
          </a:prstGeom>
          <a:solidFill>
            <a:srgbClr val="C3D6AB"/>
          </a:solidFill>
          <a:ln w="9525">
            <a:solidFill>
              <a:srgbClr val="000000"/>
            </a:solidFill>
            <a:round/>
            <a:headEnd/>
            <a:tailEnd/>
          </a:ln>
        </xdr:spPr>
      </xdr:sp>
      <xdr:sp macro="" textlink="">
        <xdr:nvSpPr>
          <xdr:cNvPr id="28755" name="Rectangle 61"/>
          <xdr:cNvSpPr>
            <a:spLocks noChangeArrowheads="1"/>
          </xdr:cNvSpPr>
        </xdr:nvSpPr>
        <xdr:spPr bwMode="auto">
          <a:xfrm>
            <a:off x="758" y="688"/>
            <a:ext cx="31" cy="10"/>
          </a:xfrm>
          <a:prstGeom prst="rect">
            <a:avLst/>
          </a:prstGeom>
          <a:solidFill>
            <a:srgbClr val="749448"/>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56" name="Rectangle 62"/>
          <xdr:cNvSpPr>
            <a:spLocks noChangeArrowheads="1"/>
          </xdr:cNvSpPr>
        </xdr:nvSpPr>
        <xdr:spPr bwMode="auto">
          <a:xfrm>
            <a:off x="758" y="688"/>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757" name="Rectangle 63"/>
          <xdr:cNvSpPr>
            <a:spLocks noChangeArrowheads="1"/>
          </xdr:cNvSpPr>
        </xdr:nvSpPr>
        <xdr:spPr bwMode="auto">
          <a:xfrm>
            <a:off x="758" y="671"/>
            <a:ext cx="31" cy="10"/>
          </a:xfrm>
          <a:prstGeom prst="rect">
            <a:avLst/>
          </a:prstGeom>
          <a:solidFill>
            <a:srgbClr val="99B57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58" name="Rectangle 64"/>
          <xdr:cNvSpPr>
            <a:spLocks noChangeArrowheads="1"/>
          </xdr:cNvSpPr>
        </xdr:nvSpPr>
        <xdr:spPr bwMode="auto">
          <a:xfrm>
            <a:off x="758" y="671"/>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0" y="254"/>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5" y="254"/>
            <a:ext cx="5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7" y="430"/>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2" y="430"/>
            <a:ext cx="3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6"/>
            <a:ext cx="7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7"/>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39"/>
            <a:ext cx="6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8"/>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3"/>
            <a:ext cx="5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4" y="622"/>
            <a:ext cx="4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REF!">
        <xdr:nvSpPr>
          <xdr:cNvPr id="48" name="Rectangle 88"/>
          <xdr:cNvSpPr>
            <a:spLocks noChangeArrowheads="1"/>
          </xdr:cNvSpPr>
        </xdr:nvSpPr>
        <xdr:spPr bwMode="auto">
          <a:xfrm>
            <a:off x="627" y="275"/>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C80A5BE7-5E9A-420F-BE19-47529536BC07}"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49" name="Rectangle 90"/>
          <xdr:cNvSpPr>
            <a:spLocks noChangeArrowheads="1"/>
          </xdr:cNvSpPr>
        </xdr:nvSpPr>
        <xdr:spPr bwMode="auto">
          <a:xfrm>
            <a:off x="305" y="426"/>
            <a:ext cx="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122B4AF-BA8B-4440-91BD-A571FDFAD980}"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0" name="Rectangle 92"/>
          <xdr:cNvSpPr>
            <a:spLocks noChangeArrowheads="1"/>
          </xdr:cNvSpPr>
        </xdr:nvSpPr>
        <xdr:spPr bwMode="auto">
          <a:xfrm>
            <a:off x="288" y="579"/>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AD62003A-7310-4133-AFA5-164F202FB558}"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1" name="Rectangle 93"/>
          <xdr:cNvSpPr>
            <a:spLocks noChangeArrowheads="1"/>
          </xdr:cNvSpPr>
        </xdr:nvSpPr>
        <xdr:spPr bwMode="auto">
          <a:xfrm>
            <a:off x="487" y="451"/>
            <a:ext cx="1"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888E7095-ED62-4345-A494-8B16DC4AFFB4}"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sp macro="" textlink="#REF!">
        <xdr:nvSpPr>
          <xdr:cNvPr id="52" name="Rectangle 95"/>
          <xdr:cNvSpPr>
            <a:spLocks noChangeArrowheads="1"/>
          </xdr:cNvSpPr>
        </xdr:nvSpPr>
        <xdr:spPr bwMode="auto">
          <a:xfrm>
            <a:off x="96" y="653"/>
            <a:ext cx="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A90C3945-4DEA-4052-85EB-F126643D99AF}" type="TxLink">
              <a:rPr lang="en-US" sz="800" b="0" i="0" u="none" strike="noStrike" baseline="0">
                <a:solidFill>
                  <a:srgbClr val="000000"/>
                </a:solidFill>
                <a:latin typeface="Arial"/>
                <a:cs typeface="Arial"/>
              </a:rPr>
              <a:pPr algn="l" rtl="0">
                <a:defRPr sz="1000"/>
              </a:pPr>
              <a:t>​</a:t>
            </a:fld>
            <a:endParaRPr lang="de-DE" sz="800" b="0" i="0" u="none" strike="noStrike" baseline="0">
              <a:solidFill>
                <a:srgbClr val="000000"/>
              </a:solidFill>
              <a:latin typeface="Arial"/>
              <a:cs typeface="Arial"/>
            </a:endParaRPr>
          </a:p>
        </xdr:txBody>
      </xdr:sp>
    </xdr:grpSp>
    <xdr:clientData/>
  </xdr:twoCellAnchor>
  <xdr:twoCellAnchor>
    <xdr:from>
      <xdr:col>7</xdr:col>
      <xdr:colOff>342900</xdr:colOff>
      <xdr:row>29</xdr:row>
      <xdr:rowOff>66675</xdr:rowOff>
    </xdr:from>
    <xdr:to>
      <xdr:col>7</xdr:col>
      <xdr:colOff>581025</xdr:colOff>
      <xdr:row>29</xdr:row>
      <xdr:rowOff>133350</xdr:rowOff>
    </xdr:to>
    <xdr:sp macro="" textlink="">
      <xdr:nvSpPr>
        <xdr:cNvPr id="28727" name="Rectangle 62"/>
        <xdr:cNvSpPr>
          <a:spLocks noChangeArrowheads="1"/>
        </xdr:cNvSpPr>
      </xdr:nvSpPr>
      <xdr:spPr bwMode="auto">
        <a:xfrm>
          <a:off x="6210300" y="5705475"/>
          <a:ext cx="238125" cy="66675"/>
        </a:xfrm>
        <a:prstGeom prst="rect">
          <a:avLst/>
        </a:prstGeom>
        <a:solidFill>
          <a:srgbClr val="537326"/>
        </a:solidFill>
        <a:ln w="9525">
          <a:solidFill>
            <a:srgbClr val="000000"/>
          </a:solidFill>
          <a:round/>
          <a:headEnd/>
          <a:tailEnd/>
        </a:ln>
      </xdr:spPr>
    </xdr:sp>
    <xdr:clientData/>
  </xdr:twoCellAnchor>
  <xdr:twoCellAnchor>
    <xdr:from>
      <xdr:col>8</xdr:col>
      <xdr:colOff>295275</xdr:colOff>
      <xdr:row>29</xdr:row>
      <xdr:rowOff>38100</xdr:rowOff>
    </xdr:from>
    <xdr:to>
      <xdr:col>8</xdr:col>
      <xdr:colOff>470199</xdr:colOff>
      <xdr:row>29</xdr:row>
      <xdr:rowOff>154513</xdr:rowOff>
    </xdr:to>
    <xdr:sp macro="" textlink="">
      <xdr:nvSpPr>
        <xdr:cNvPr id="54" name="Rectangle 18"/>
        <xdr:cNvSpPr>
          <a:spLocks noChangeArrowheads="1"/>
        </xdr:cNvSpPr>
      </xdr:nvSpPr>
      <xdr:spPr bwMode="auto">
        <a:xfrm>
          <a:off x="7000875" y="5753100"/>
          <a:ext cx="174924" cy="11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2,3</a:t>
          </a:r>
        </a:p>
      </xdr:txBody>
    </xdr:sp>
    <xdr:clientData/>
  </xdr:twoCellAnchor>
  <xdr:twoCellAnchor>
    <xdr:from>
      <xdr:col>7</xdr:col>
      <xdr:colOff>752475</xdr:colOff>
      <xdr:row>29</xdr:row>
      <xdr:rowOff>38100</xdr:rowOff>
    </xdr:from>
    <xdr:to>
      <xdr:col>8</xdr:col>
      <xdr:colOff>257175</xdr:colOff>
      <xdr:row>30</xdr:row>
      <xdr:rowOff>19050</xdr:rowOff>
    </xdr:to>
    <xdr:sp macro="" textlink="">
      <xdr:nvSpPr>
        <xdr:cNvPr id="55" name="Rectangle 18"/>
        <xdr:cNvSpPr>
          <a:spLocks noChangeArrowheads="1"/>
        </xdr:cNvSpPr>
      </xdr:nvSpPr>
      <xdr:spPr bwMode="auto">
        <a:xfrm>
          <a:off x="6619875" y="5753100"/>
          <a:ext cx="342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größer </a:t>
          </a:r>
        </a:p>
      </xdr:txBody>
    </xdr:sp>
    <xdr:clientData/>
  </xdr:twoCellAnchor>
  <xdr:twoCellAnchor>
    <xdr:from>
      <xdr:col>6</xdr:col>
      <xdr:colOff>180975</xdr:colOff>
      <xdr:row>12</xdr:row>
      <xdr:rowOff>171450</xdr:rowOff>
    </xdr:from>
    <xdr:to>
      <xdr:col>6</xdr:col>
      <xdr:colOff>485775</xdr:colOff>
      <xdr:row>14</xdr:row>
      <xdr:rowOff>66675</xdr:rowOff>
    </xdr:to>
    <xdr:sp macro="" textlink="#REF!">
      <xdr:nvSpPr>
        <xdr:cNvPr id="53" name="Textfeld 52"/>
        <xdr:cNvSpPr txBox="1"/>
      </xdr:nvSpPr>
      <xdr:spPr>
        <a:xfrm>
          <a:off x="5210175" y="2733675"/>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4284BD3C-2422-44E7-9265-746415B089F7}"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0,5</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85725</xdr:colOff>
      <xdr:row>24</xdr:row>
      <xdr:rowOff>95250</xdr:rowOff>
    </xdr:from>
    <xdr:to>
      <xdr:col>3</xdr:col>
      <xdr:colOff>228600</xdr:colOff>
      <xdr:row>25</xdr:row>
      <xdr:rowOff>95250</xdr:rowOff>
    </xdr:to>
    <xdr:sp macro="" textlink="#REF!">
      <xdr:nvSpPr>
        <xdr:cNvPr id="56" name="Textfeld 55"/>
        <xdr:cNvSpPr txBox="1"/>
      </xdr:nvSpPr>
      <xdr:spPr>
        <a:xfrm>
          <a:off x="2600325" y="4829175"/>
          <a:ext cx="1428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CC8E97D9-841B-424F-A3B1-A49E80BEBB44}"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1,5</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4</xdr:col>
      <xdr:colOff>828675</xdr:colOff>
      <xdr:row>19</xdr:row>
      <xdr:rowOff>133351</xdr:rowOff>
    </xdr:from>
    <xdr:to>
      <xdr:col>5</xdr:col>
      <xdr:colOff>190500</xdr:colOff>
      <xdr:row>20</xdr:row>
      <xdr:rowOff>161925</xdr:rowOff>
    </xdr:to>
    <xdr:sp macro="" textlink="#REF!">
      <xdr:nvSpPr>
        <xdr:cNvPr id="57" name="Textfeld 56"/>
        <xdr:cNvSpPr txBox="1"/>
      </xdr:nvSpPr>
      <xdr:spPr>
        <a:xfrm>
          <a:off x="4181475" y="3962401"/>
          <a:ext cx="200025"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1DBDA0FE-D9CF-40CD-A4CD-719ADFE9365B}"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1,3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3</xdr:col>
      <xdr:colOff>257175</xdr:colOff>
      <xdr:row>18</xdr:row>
      <xdr:rowOff>142875</xdr:rowOff>
    </xdr:from>
    <xdr:to>
      <xdr:col>3</xdr:col>
      <xdr:colOff>561975</xdr:colOff>
      <xdr:row>20</xdr:row>
      <xdr:rowOff>38100</xdr:rowOff>
    </xdr:to>
    <xdr:sp macro="" textlink="#REF!">
      <xdr:nvSpPr>
        <xdr:cNvPr id="58" name="Textfeld 57"/>
        <xdr:cNvSpPr txBox="1"/>
      </xdr:nvSpPr>
      <xdr:spPr>
        <a:xfrm>
          <a:off x="2771775" y="37909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CA7E6FDA-8214-4E40-8FF2-3138963FBADB}"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0,3</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twoCellAnchor>
    <xdr:from>
      <xdr:col>1</xdr:col>
      <xdr:colOff>314325</xdr:colOff>
      <xdr:row>27</xdr:row>
      <xdr:rowOff>0</xdr:rowOff>
    </xdr:from>
    <xdr:to>
      <xdr:col>1</xdr:col>
      <xdr:colOff>619125</xdr:colOff>
      <xdr:row>28</xdr:row>
      <xdr:rowOff>76200</xdr:rowOff>
    </xdr:to>
    <xdr:sp macro="" textlink="#REF!">
      <xdr:nvSpPr>
        <xdr:cNvPr id="59" name="Textfeld 58"/>
        <xdr:cNvSpPr txBox="1"/>
      </xdr:nvSpPr>
      <xdr:spPr>
        <a:xfrm>
          <a:off x="1152525" y="5276850"/>
          <a:ext cx="3048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06BCFD1F-B6E0-490C-9D41-4C50CB136C82}" type="TxLink">
            <a:rPr lang="en-US" sz="800" b="0" i="0" u="none" strike="noStrike">
              <a:solidFill>
                <a:srgbClr val="000000"/>
              </a:solidFill>
              <a:latin typeface="Arial" panose="020B0604020202020204" pitchFamily="34" charset="0"/>
              <a:ea typeface="Arial Unicode MS"/>
              <a:cs typeface="Arial" panose="020B0604020202020204" pitchFamily="34" charset="0"/>
            </a:rPr>
            <a:pPr/>
            <a:t>1,5</a:t>
          </a:fld>
          <a:endParaRPr lang="en-US" sz="800" b="0" i="0" u="none" strike="noStrike">
            <a:solidFill>
              <a:srgbClr val="000000"/>
            </a:solidFill>
            <a:latin typeface="Arial" panose="020B0604020202020204" pitchFamily="34" charset="0"/>
            <a:ea typeface="Arial Unicode MS"/>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409575</xdr:colOff>
      <xdr:row>0</xdr:row>
      <xdr:rowOff>381000</xdr:rowOff>
    </xdr:to>
    <xdr:pic>
      <xdr:nvPicPr>
        <xdr:cNvPr id="29699"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69850</xdr:colOff>
      <xdr:row>2</xdr:row>
      <xdr:rowOff>0</xdr:rowOff>
    </xdr:from>
    <xdr:to>
      <xdr:col>13</xdr:col>
      <xdr:colOff>88900</xdr:colOff>
      <xdr:row>3</xdr:row>
      <xdr:rowOff>38100</xdr:rowOff>
    </xdr:to>
    <xdr:sp macro="" textlink="">
      <xdr:nvSpPr>
        <xdr:cNvPr id="4" name="Inhalt">
          <a:hlinkClick xmlns:r="http://schemas.openxmlformats.org/officeDocument/2006/relationships" r:id="rId2"/>
        </xdr:cNvPr>
        <xdr:cNvSpPr txBox="1"/>
      </xdr:nvSpPr>
      <xdr:spPr>
        <a:xfrm>
          <a:off x="7480300" y="57150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142875</xdr:colOff>
      <xdr:row>0</xdr:row>
      <xdr:rowOff>381000</xdr:rowOff>
    </xdr:to>
    <xdr:pic>
      <xdr:nvPicPr>
        <xdr:cNvPr id="30773" name="BA-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19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546100</xdr:colOff>
      <xdr:row>2</xdr:row>
      <xdr:rowOff>0</xdr:rowOff>
    </xdr:from>
    <xdr:to>
      <xdr:col>10</xdr:col>
      <xdr:colOff>88900</xdr:colOff>
      <xdr:row>3</xdr:row>
      <xdr:rowOff>47625</xdr:rowOff>
    </xdr:to>
    <xdr:sp macro="" textlink="">
      <xdr:nvSpPr>
        <xdr:cNvPr id="5" name="Inhalt">
          <a:hlinkClick xmlns:r="http://schemas.openxmlformats.org/officeDocument/2006/relationships" r:id="rId2"/>
        </xdr:cNvPr>
        <xdr:cNvSpPr txBox="1"/>
      </xdr:nvSpPr>
      <xdr:spPr>
        <a:xfrm>
          <a:off x="7251700" y="609600"/>
          <a:ext cx="1219200" cy="2286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r"/>
          <a:r>
            <a:rPr lang="de-DE" sz="1000" b="0" i="0" u="words">
              <a:solidFill>
                <a:srgbClr xmlns:mc="http://schemas.openxmlformats.org/markup-compatibility/2006" xmlns:a14="http://schemas.microsoft.com/office/drawing/2010/main" val="0000FF" mc:Ignorable="a14" a14:legacySpreadsheetColorIndex="12"/>
              </a:solidFill>
              <a:latin typeface="Arial"/>
            </a:rPr>
            <a:t>zurück zum Inhalt</a:t>
          </a:r>
        </a:p>
      </xdr:txBody>
    </xdr:sp>
    <xdr:clientData fPrintsWithSheet="0"/>
  </xdr:twoCellAnchor>
  <xdr:twoCellAnchor>
    <xdr:from>
      <xdr:col>0</xdr:col>
      <xdr:colOff>476250</xdr:colOff>
      <xdr:row>2</xdr:row>
      <xdr:rowOff>104775</xdr:rowOff>
    </xdr:from>
    <xdr:to>
      <xdr:col>9</xdr:col>
      <xdr:colOff>190500</xdr:colOff>
      <xdr:row>31</xdr:row>
      <xdr:rowOff>104775</xdr:rowOff>
    </xdr:to>
    <xdr:grpSp>
      <xdr:nvGrpSpPr>
        <xdr:cNvPr id="30775" name="Group 4"/>
        <xdr:cNvGrpSpPr>
          <a:grpSpLocks noChangeAspect="1"/>
        </xdr:cNvGrpSpPr>
      </xdr:nvGrpSpPr>
      <xdr:grpSpPr bwMode="auto">
        <a:xfrm>
          <a:off x="486156" y="685800"/>
          <a:ext cx="7403592" cy="4965192"/>
          <a:chOff x="0" y="0"/>
          <a:chExt cx="954" cy="767"/>
        </a:xfrm>
      </xdr:grpSpPr>
      <xdr:sp macro="" textlink="">
        <xdr:nvSpPr>
          <xdr:cNvPr id="30779" name="AutoShape 3"/>
          <xdr:cNvSpPr>
            <a:spLocks noChangeAspect="1" noChangeArrowheads="1" noTextEdit="1"/>
          </xdr:cNvSpPr>
        </xdr:nvSpPr>
        <xdr:spPr bwMode="auto">
          <a:xfrm>
            <a:off x="0" y="0"/>
            <a:ext cx="954" cy="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10"/>
          <xdr:cNvSpPr>
            <a:spLocks noChangeArrowheads="1"/>
          </xdr:cNvSpPr>
        </xdr:nvSpPr>
        <xdr:spPr bwMode="auto">
          <a:xfrm>
            <a:off x="834" y="63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9" name="Rectangle 11"/>
          <xdr:cNvSpPr>
            <a:spLocks noChangeArrowheads="1"/>
          </xdr:cNvSpPr>
        </xdr:nvSpPr>
        <xdr:spPr bwMode="auto">
          <a:xfrm>
            <a:off x="861" y="63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0,2 </a:t>
            </a:r>
          </a:p>
        </xdr:txBody>
      </xdr:sp>
      <xdr:sp macro="" textlink="">
        <xdr:nvSpPr>
          <xdr:cNvPr id="10" name="Rectangle 12"/>
          <xdr:cNvSpPr>
            <a:spLocks noChangeArrowheads="1"/>
          </xdr:cNvSpPr>
        </xdr:nvSpPr>
        <xdr:spPr bwMode="auto">
          <a:xfrm>
            <a:off x="81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0,3 </a:t>
            </a:r>
          </a:p>
        </xdr:txBody>
      </xdr:sp>
      <xdr:sp macro="" textlink="">
        <xdr:nvSpPr>
          <xdr:cNvPr id="11" name="Rectangle 13"/>
          <xdr:cNvSpPr>
            <a:spLocks noChangeArrowheads="1"/>
          </xdr:cNvSpPr>
        </xdr:nvSpPr>
        <xdr:spPr bwMode="auto">
          <a:xfrm>
            <a:off x="834" y="653"/>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2" name="Rectangle 14"/>
          <xdr:cNvSpPr>
            <a:spLocks noChangeArrowheads="1"/>
          </xdr:cNvSpPr>
        </xdr:nvSpPr>
        <xdr:spPr bwMode="auto">
          <a:xfrm>
            <a:off x="861"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0,5 </a:t>
            </a:r>
          </a:p>
        </xdr:txBody>
      </xdr:sp>
      <xdr:sp macro="" textlink="">
        <xdr:nvSpPr>
          <xdr:cNvPr id="13" name="Rectangle 15"/>
          <xdr:cNvSpPr>
            <a:spLocks noChangeArrowheads="1"/>
          </xdr:cNvSpPr>
        </xdr:nvSpPr>
        <xdr:spPr bwMode="auto">
          <a:xfrm>
            <a:off x="81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0,6 </a:t>
            </a:r>
          </a:p>
        </xdr:txBody>
      </xdr:sp>
      <xdr:sp macro="" textlink="">
        <xdr:nvSpPr>
          <xdr:cNvPr id="14" name="Rectangle 16"/>
          <xdr:cNvSpPr>
            <a:spLocks noChangeArrowheads="1"/>
          </xdr:cNvSpPr>
        </xdr:nvSpPr>
        <xdr:spPr bwMode="auto">
          <a:xfrm>
            <a:off x="834" y="670"/>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5" name="Rectangle 17"/>
          <xdr:cNvSpPr>
            <a:spLocks noChangeArrowheads="1"/>
          </xdr:cNvSpPr>
        </xdr:nvSpPr>
        <xdr:spPr bwMode="auto">
          <a:xfrm>
            <a:off x="861" y="670"/>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1,1 </a:t>
            </a:r>
          </a:p>
        </xdr:txBody>
      </xdr:sp>
      <xdr:sp macro="" textlink="">
        <xdr:nvSpPr>
          <xdr:cNvPr id="16" name="Rectangle 18"/>
          <xdr:cNvSpPr>
            <a:spLocks noChangeArrowheads="1"/>
          </xdr:cNvSpPr>
        </xdr:nvSpPr>
        <xdr:spPr bwMode="auto">
          <a:xfrm>
            <a:off x="813"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1,2 </a:t>
            </a:r>
          </a:p>
        </xdr:txBody>
      </xdr:sp>
      <xdr:sp macro="" textlink="">
        <xdr:nvSpPr>
          <xdr:cNvPr id="17" name="Rectangle 19"/>
          <xdr:cNvSpPr>
            <a:spLocks noChangeArrowheads="1"/>
          </xdr:cNvSpPr>
        </xdr:nvSpPr>
        <xdr:spPr bwMode="auto">
          <a:xfrm>
            <a:off x="834" y="686"/>
            <a:ext cx="1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bis </a:t>
            </a:r>
          </a:p>
        </xdr:txBody>
      </xdr:sp>
      <xdr:sp macro="" textlink="">
        <xdr:nvSpPr>
          <xdr:cNvPr id="18" name="Rectangle 20"/>
          <xdr:cNvSpPr>
            <a:spLocks noChangeArrowheads="1"/>
          </xdr:cNvSpPr>
        </xdr:nvSpPr>
        <xdr:spPr bwMode="auto">
          <a:xfrm>
            <a:off x="861" y="686"/>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2,3 </a:t>
            </a:r>
          </a:p>
        </xdr:txBody>
      </xdr:sp>
      <xdr:sp macro="" textlink="">
        <xdr:nvSpPr>
          <xdr:cNvPr id="30791" name="Pendler_Annaberg_Polen"/>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solidFill>
            <a:srgbClr val="99B57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792" name="Freeform 31"/>
          <xdr:cNvSpPr>
            <a:spLocks/>
          </xdr:cNvSpPr>
        </xdr:nvSpPr>
        <xdr:spPr bwMode="auto">
          <a:xfrm>
            <a:off x="156" y="485"/>
            <a:ext cx="264" cy="169"/>
          </a:xfrm>
          <a:custGeom>
            <a:avLst/>
            <a:gdLst>
              <a:gd name="T0" fmla="*/ 175 w 264"/>
              <a:gd name="T1" fmla="*/ 119 h 169"/>
              <a:gd name="T2" fmla="*/ 166 w 264"/>
              <a:gd name="T3" fmla="*/ 122 h 169"/>
              <a:gd name="T4" fmla="*/ 154 w 264"/>
              <a:gd name="T5" fmla="*/ 123 h 169"/>
              <a:gd name="T6" fmla="*/ 146 w 264"/>
              <a:gd name="T7" fmla="*/ 125 h 169"/>
              <a:gd name="T8" fmla="*/ 144 w 264"/>
              <a:gd name="T9" fmla="*/ 138 h 169"/>
              <a:gd name="T10" fmla="*/ 140 w 264"/>
              <a:gd name="T11" fmla="*/ 149 h 169"/>
              <a:gd name="T12" fmla="*/ 133 w 264"/>
              <a:gd name="T13" fmla="*/ 158 h 169"/>
              <a:gd name="T14" fmla="*/ 128 w 264"/>
              <a:gd name="T15" fmla="*/ 162 h 169"/>
              <a:gd name="T16" fmla="*/ 117 w 264"/>
              <a:gd name="T17" fmla="*/ 156 h 169"/>
              <a:gd name="T18" fmla="*/ 103 w 264"/>
              <a:gd name="T19" fmla="*/ 148 h 169"/>
              <a:gd name="T20" fmla="*/ 94 w 264"/>
              <a:gd name="T21" fmla="*/ 145 h 169"/>
              <a:gd name="T22" fmla="*/ 89 w 264"/>
              <a:gd name="T23" fmla="*/ 152 h 169"/>
              <a:gd name="T24" fmla="*/ 68 w 264"/>
              <a:gd name="T25" fmla="*/ 160 h 169"/>
              <a:gd name="T26" fmla="*/ 63 w 264"/>
              <a:gd name="T27" fmla="*/ 167 h 169"/>
              <a:gd name="T28" fmla="*/ 52 w 264"/>
              <a:gd name="T29" fmla="*/ 164 h 169"/>
              <a:gd name="T30" fmla="*/ 41 w 264"/>
              <a:gd name="T31" fmla="*/ 164 h 169"/>
              <a:gd name="T32" fmla="*/ 22 w 264"/>
              <a:gd name="T33" fmla="*/ 153 h 169"/>
              <a:gd name="T34" fmla="*/ 2 w 264"/>
              <a:gd name="T35" fmla="*/ 131 h 169"/>
              <a:gd name="T36" fmla="*/ 8 w 264"/>
              <a:gd name="T37" fmla="*/ 119 h 169"/>
              <a:gd name="T38" fmla="*/ 20 w 264"/>
              <a:gd name="T39" fmla="*/ 107 h 169"/>
              <a:gd name="T40" fmla="*/ 33 w 264"/>
              <a:gd name="T41" fmla="*/ 107 h 169"/>
              <a:gd name="T42" fmla="*/ 33 w 264"/>
              <a:gd name="T43" fmla="*/ 98 h 169"/>
              <a:gd name="T44" fmla="*/ 33 w 264"/>
              <a:gd name="T45" fmla="*/ 87 h 169"/>
              <a:gd name="T46" fmla="*/ 42 w 264"/>
              <a:gd name="T47" fmla="*/ 78 h 169"/>
              <a:gd name="T48" fmla="*/ 56 w 264"/>
              <a:gd name="T49" fmla="*/ 76 h 169"/>
              <a:gd name="T50" fmla="*/ 59 w 264"/>
              <a:gd name="T51" fmla="*/ 64 h 169"/>
              <a:gd name="T52" fmla="*/ 57 w 264"/>
              <a:gd name="T53" fmla="*/ 47 h 169"/>
              <a:gd name="T54" fmla="*/ 44 w 264"/>
              <a:gd name="T55" fmla="*/ 40 h 169"/>
              <a:gd name="T56" fmla="*/ 45 w 264"/>
              <a:gd name="T57" fmla="*/ 26 h 169"/>
              <a:gd name="T58" fmla="*/ 55 w 264"/>
              <a:gd name="T59" fmla="*/ 30 h 169"/>
              <a:gd name="T60" fmla="*/ 64 w 264"/>
              <a:gd name="T61" fmla="*/ 23 h 169"/>
              <a:gd name="T62" fmla="*/ 75 w 264"/>
              <a:gd name="T63" fmla="*/ 14 h 169"/>
              <a:gd name="T64" fmla="*/ 90 w 264"/>
              <a:gd name="T65" fmla="*/ 8 h 169"/>
              <a:gd name="T66" fmla="*/ 103 w 264"/>
              <a:gd name="T67" fmla="*/ 12 h 169"/>
              <a:gd name="T68" fmla="*/ 103 w 264"/>
              <a:gd name="T69" fmla="*/ 19 h 169"/>
              <a:gd name="T70" fmla="*/ 119 w 264"/>
              <a:gd name="T71" fmla="*/ 24 h 169"/>
              <a:gd name="T72" fmla="*/ 132 w 264"/>
              <a:gd name="T73" fmla="*/ 13 h 169"/>
              <a:gd name="T74" fmla="*/ 143 w 264"/>
              <a:gd name="T75" fmla="*/ 6 h 169"/>
              <a:gd name="T76" fmla="*/ 156 w 264"/>
              <a:gd name="T77" fmla="*/ 9 h 169"/>
              <a:gd name="T78" fmla="*/ 167 w 264"/>
              <a:gd name="T79" fmla="*/ 11 h 169"/>
              <a:gd name="T80" fmla="*/ 184 w 264"/>
              <a:gd name="T81" fmla="*/ 8 h 169"/>
              <a:gd name="T82" fmla="*/ 205 w 264"/>
              <a:gd name="T83" fmla="*/ 15 h 169"/>
              <a:gd name="T84" fmla="*/ 216 w 264"/>
              <a:gd name="T85" fmla="*/ 23 h 169"/>
              <a:gd name="T86" fmla="*/ 230 w 264"/>
              <a:gd name="T87" fmla="*/ 23 h 169"/>
              <a:gd name="T88" fmla="*/ 239 w 264"/>
              <a:gd name="T89" fmla="*/ 44 h 169"/>
              <a:gd name="T90" fmla="*/ 245 w 264"/>
              <a:gd name="T91" fmla="*/ 51 h 169"/>
              <a:gd name="T92" fmla="*/ 261 w 264"/>
              <a:gd name="T93" fmla="*/ 58 h 169"/>
              <a:gd name="T94" fmla="*/ 262 w 264"/>
              <a:gd name="T95" fmla="*/ 69 h 169"/>
              <a:gd name="T96" fmla="*/ 254 w 264"/>
              <a:gd name="T97" fmla="*/ 77 h 169"/>
              <a:gd name="T98" fmla="*/ 245 w 264"/>
              <a:gd name="T99" fmla="*/ 72 h 169"/>
              <a:gd name="T100" fmla="*/ 240 w 264"/>
              <a:gd name="T101" fmla="*/ 66 h 169"/>
              <a:gd name="T102" fmla="*/ 232 w 264"/>
              <a:gd name="T103" fmla="*/ 62 h 169"/>
              <a:gd name="T104" fmla="*/ 231 w 264"/>
              <a:gd name="T105" fmla="*/ 71 h 169"/>
              <a:gd name="T106" fmla="*/ 223 w 264"/>
              <a:gd name="T107" fmla="*/ 78 h 169"/>
              <a:gd name="T108" fmla="*/ 220 w 264"/>
              <a:gd name="T109" fmla="*/ 87 h 169"/>
              <a:gd name="T110" fmla="*/ 211 w 264"/>
              <a:gd name="T111" fmla="*/ 89 h 169"/>
              <a:gd name="T112" fmla="*/ 201 w 264"/>
              <a:gd name="T113" fmla="*/ 85 h 169"/>
              <a:gd name="T114" fmla="*/ 196 w 264"/>
              <a:gd name="T115" fmla="*/ 96 h 169"/>
              <a:gd name="T116" fmla="*/ 195 w 264"/>
              <a:gd name="T117" fmla="*/ 105 h 169"/>
              <a:gd name="T118" fmla="*/ 189 w 264"/>
              <a:gd name="T119" fmla="*/ 115 h 169"/>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264" h="169">
                <a:moveTo>
                  <a:pt x="184" y="121"/>
                </a:moveTo>
                <a:lnTo>
                  <a:pt x="183" y="121"/>
                </a:lnTo>
                <a:lnTo>
                  <a:pt x="183" y="120"/>
                </a:lnTo>
                <a:lnTo>
                  <a:pt x="182" y="120"/>
                </a:lnTo>
                <a:lnTo>
                  <a:pt x="180" y="120"/>
                </a:lnTo>
                <a:lnTo>
                  <a:pt x="179" y="120"/>
                </a:lnTo>
                <a:lnTo>
                  <a:pt x="178" y="120"/>
                </a:lnTo>
                <a:lnTo>
                  <a:pt x="177" y="120"/>
                </a:lnTo>
                <a:lnTo>
                  <a:pt x="176" y="120"/>
                </a:lnTo>
                <a:lnTo>
                  <a:pt x="176" y="121"/>
                </a:lnTo>
                <a:lnTo>
                  <a:pt x="175" y="121"/>
                </a:lnTo>
                <a:lnTo>
                  <a:pt x="174" y="120"/>
                </a:lnTo>
                <a:lnTo>
                  <a:pt x="175" y="119"/>
                </a:lnTo>
                <a:lnTo>
                  <a:pt x="174" y="117"/>
                </a:lnTo>
                <a:lnTo>
                  <a:pt x="173" y="117"/>
                </a:lnTo>
                <a:lnTo>
                  <a:pt x="173" y="116"/>
                </a:lnTo>
                <a:lnTo>
                  <a:pt x="173" y="115"/>
                </a:lnTo>
                <a:lnTo>
                  <a:pt x="172" y="115"/>
                </a:lnTo>
                <a:lnTo>
                  <a:pt x="172" y="116"/>
                </a:lnTo>
                <a:lnTo>
                  <a:pt x="171" y="116"/>
                </a:lnTo>
                <a:lnTo>
                  <a:pt x="169" y="117"/>
                </a:lnTo>
                <a:lnTo>
                  <a:pt x="168" y="119"/>
                </a:lnTo>
                <a:lnTo>
                  <a:pt x="167" y="120"/>
                </a:lnTo>
                <a:lnTo>
                  <a:pt x="167" y="121"/>
                </a:lnTo>
                <a:lnTo>
                  <a:pt x="166" y="121"/>
                </a:lnTo>
                <a:lnTo>
                  <a:pt x="166" y="122"/>
                </a:lnTo>
                <a:lnTo>
                  <a:pt x="165" y="122"/>
                </a:lnTo>
                <a:lnTo>
                  <a:pt x="164" y="122"/>
                </a:lnTo>
                <a:lnTo>
                  <a:pt x="163" y="122"/>
                </a:lnTo>
                <a:lnTo>
                  <a:pt x="163" y="123"/>
                </a:lnTo>
                <a:lnTo>
                  <a:pt x="162" y="123"/>
                </a:lnTo>
                <a:lnTo>
                  <a:pt x="161" y="123"/>
                </a:lnTo>
                <a:lnTo>
                  <a:pt x="160" y="123"/>
                </a:lnTo>
                <a:lnTo>
                  <a:pt x="160" y="124"/>
                </a:lnTo>
                <a:lnTo>
                  <a:pt x="158" y="123"/>
                </a:lnTo>
                <a:lnTo>
                  <a:pt x="157" y="123"/>
                </a:lnTo>
                <a:lnTo>
                  <a:pt x="156" y="123"/>
                </a:lnTo>
                <a:lnTo>
                  <a:pt x="155" y="123"/>
                </a:lnTo>
                <a:lnTo>
                  <a:pt x="154" y="123"/>
                </a:lnTo>
                <a:lnTo>
                  <a:pt x="153" y="123"/>
                </a:lnTo>
                <a:lnTo>
                  <a:pt x="153" y="122"/>
                </a:lnTo>
                <a:lnTo>
                  <a:pt x="152" y="122"/>
                </a:lnTo>
                <a:lnTo>
                  <a:pt x="152" y="121"/>
                </a:lnTo>
                <a:lnTo>
                  <a:pt x="151" y="120"/>
                </a:lnTo>
                <a:lnTo>
                  <a:pt x="150" y="120"/>
                </a:lnTo>
                <a:lnTo>
                  <a:pt x="149" y="120"/>
                </a:lnTo>
                <a:lnTo>
                  <a:pt x="147" y="120"/>
                </a:lnTo>
                <a:lnTo>
                  <a:pt x="146" y="121"/>
                </a:lnTo>
                <a:lnTo>
                  <a:pt x="147" y="122"/>
                </a:lnTo>
                <a:lnTo>
                  <a:pt x="147" y="123"/>
                </a:lnTo>
                <a:lnTo>
                  <a:pt x="147" y="125"/>
                </a:lnTo>
                <a:lnTo>
                  <a:pt x="146" y="125"/>
                </a:lnTo>
                <a:lnTo>
                  <a:pt x="146" y="126"/>
                </a:lnTo>
                <a:lnTo>
                  <a:pt x="146" y="127"/>
                </a:lnTo>
                <a:lnTo>
                  <a:pt x="145" y="128"/>
                </a:lnTo>
                <a:lnTo>
                  <a:pt x="145" y="130"/>
                </a:lnTo>
                <a:lnTo>
                  <a:pt x="145" y="131"/>
                </a:lnTo>
                <a:lnTo>
                  <a:pt x="145" y="132"/>
                </a:lnTo>
                <a:lnTo>
                  <a:pt x="144" y="133"/>
                </a:lnTo>
                <a:lnTo>
                  <a:pt x="145" y="133"/>
                </a:lnTo>
                <a:lnTo>
                  <a:pt x="145" y="134"/>
                </a:lnTo>
                <a:lnTo>
                  <a:pt x="145" y="135"/>
                </a:lnTo>
                <a:lnTo>
                  <a:pt x="144" y="136"/>
                </a:lnTo>
                <a:lnTo>
                  <a:pt x="144" y="137"/>
                </a:lnTo>
                <a:lnTo>
                  <a:pt x="144" y="138"/>
                </a:lnTo>
                <a:lnTo>
                  <a:pt x="144" y="139"/>
                </a:lnTo>
                <a:lnTo>
                  <a:pt x="145" y="141"/>
                </a:lnTo>
                <a:lnTo>
                  <a:pt x="145" y="142"/>
                </a:lnTo>
                <a:lnTo>
                  <a:pt x="145" y="143"/>
                </a:lnTo>
                <a:lnTo>
                  <a:pt x="146" y="143"/>
                </a:lnTo>
                <a:lnTo>
                  <a:pt x="145" y="144"/>
                </a:lnTo>
                <a:lnTo>
                  <a:pt x="145" y="145"/>
                </a:lnTo>
                <a:lnTo>
                  <a:pt x="145" y="146"/>
                </a:lnTo>
                <a:lnTo>
                  <a:pt x="144" y="147"/>
                </a:lnTo>
                <a:lnTo>
                  <a:pt x="143" y="147"/>
                </a:lnTo>
                <a:lnTo>
                  <a:pt x="143" y="148"/>
                </a:lnTo>
                <a:lnTo>
                  <a:pt x="142" y="149"/>
                </a:lnTo>
                <a:lnTo>
                  <a:pt x="140" y="149"/>
                </a:lnTo>
                <a:lnTo>
                  <a:pt x="140" y="150"/>
                </a:lnTo>
                <a:lnTo>
                  <a:pt x="139" y="150"/>
                </a:lnTo>
                <a:lnTo>
                  <a:pt x="139" y="152"/>
                </a:lnTo>
                <a:lnTo>
                  <a:pt x="139" y="153"/>
                </a:lnTo>
                <a:lnTo>
                  <a:pt x="138" y="153"/>
                </a:lnTo>
                <a:lnTo>
                  <a:pt x="138" y="154"/>
                </a:lnTo>
                <a:lnTo>
                  <a:pt x="138" y="155"/>
                </a:lnTo>
                <a:lnTo>
                  <a:pt x="138" y="156"/>
                </a:lnTo>
                <a:lnTo>
                  <a:pt x="136" y="156"/>
                </a:lnTo>
                <a:lnTo>
                  <a:pt x="136" y="157"/>
                </a:lnTo>
                <a:lnTo>
                  <a:pt x="135" y="157"/>
                </a:lnTo>
                <a:lnTo>
                  <a:pt x="134" y="158"/>
                </a:lnTo>
                <a:lnTo>
                  <a:pt x="133" y="158"/>
                </a:lnTo>
                <a:lnTo>
                  <a:pt x="132" y="158"/>
                </a:lnTo>
                <a:lnTo>
                  <a:pt x="132" y="159"/>
                </a:lnTo>
                <a:lnTo>
                  <a:pt x="131" y="159"/>
                </a:lnTo>
                <a:lnTo>
                  <a:pt x="130" y="159"/>
                </a:lnTo>
                <a:lnTo>
                  <a:pt x="129" y="159"/>
                </a:lnTo>
                <a:lnTo>
                  <a:pt x="128" y="159"/>
                </a:lnTo>
                <a:lnTo>
                  <a:pt x="127" y="159"/>
                </a:lnTo>
                <a:lnTo>
                  <a:pt x="127" y="160"/>
                </a:lnTo>
                <a:lnTo>
                  <a:pt x="125" y="160"/>
                </a:lnTo>
                <a:lnTo>
                  <a:pt x="125" y="161"/>
                </a:lnTo>
                <a:lnTo>
                  <a:pt x="125" y="162"/>
                </a:lnTo>
                <a:lnTo>
                  <a:pt x="127" y="162"/>
                </a:lnTo>
                <a:lnTo>
                  <a:pt x="128" y="162"/>
                </a:lnTo>
                <a:lnTo>
                  <a:pt x="128" y="164"/>
                </a:lnTo>
                <a:lnTo>
                  <a:pt x="127" y="164"/>
                </a:lnTo>
                <a:lnTo>
                  <a:pt x="125" y="164"/>
                </a:lnTo>
                <a:lnTo>
                  <a:pt x="124" y="162"/>
                </a:lnTo>
                <a:lnTo>
                  <a:pt x="124" y="161"/>
                </a:lnTo>
                <a:lnTo>
                  <a:pt x="124" y="160"/>
                </a:lnTo>
                <a:lnTo>
                  <a:pt x="123" y="159"/>
                </a:lnTo>
                <a:lnTo>
                  <a:pt x="122" y="159"/>
                </a:lnTo>
                <a:lnTo>
                  <a:pt x="121" y="159"/>
                </a:lnTo>
                <a:lnTo>
                  <a:pt x="120" y="158"/>
                </a:lnTo>
                <a:lnTo>
                  <a:pt x="119" y="157"/>
                </a:lnTo>
                <a:lnTo>
                  <a:pt x="118" y="156"/>
                </a:lnTo>
                <a:lnTo>
                  <a:pt x="117" y="156"/>
                </a:lnTo>
                <a:lnTo>
                  <a:pt x="117" y="157"/>
                </a:lnTo>
                <a:lnTo>
                  <a:pt x="116" y="157"/>
                </a:lnTo>
                <a:lnTo>
                  <a:pt x="116" y="156"/>
                </a:lnTo>
                <a:lnTo>
                  <a:pt x="114" y="156"/>
                </a:lnTo>
                <a:lnTo>
                  <a:pt x="113" y="155"/>
                </a:lnTo>
                <a:lnTo>
                  <a:pt x="113" y="154"/>
                </a:lnTo>
                <a:lnTo>
                  <a:pt x="112" y="154"/>
                </a:lnTo>
                <a:lnTo>
                  <a:pt x="111" y="153"/>
                </a:lnTo>
                <a:lnTo>
                  <a:pt x="110" y="152"/>
                </a:lnTo>
                <a:lnTo>
                  <a:pt x="109" y="152"/>
                </a:lnTo>
                <a:lnTo>
                  <a:pt x="107" y="150"/>
                </a:lnTo>
                <a:lnTo>
                  <a:pt x="106" y="149"/>
                </a:lnTo>
                <a:lnTo>
                  <a:pt x="103" y="148"/>
                </a:lnTo>
                <a:lnTo>
                  <a:pt x="102" y="147"/>
                </a:lnTo>
                <a:lnTo>
                  <a:pt x="101" y="147"/>
                </a:lnTo>
                <a:lnTo>
                  <a:pt x="100" y="146"/>
                </a:lnTo>
                <a:lnTo>
                  <a:pt x="99" y="146"/>
                </a:lnTo>
                <a:lnTo>
                  <a:pt x="99" y="145"/>
                </a:lnTo>
                <a:lnTo>
                  <a:pt x="98" y="145"/>
                </a:lnTo>
                <a:lnTo>
                  <a:pt x="97" y="144"/>
                </a:lnTo>
                <a:lnTo>
                  <a:pt x="96" y="144"/>
                </a:lnTo>
                <a:lnTo>
                  <a:pt x="95" y="144"/>
                </a:lnTo>
                <a:lnTo>
                  <a:pt x="95" y="143"/>
                </a:lnTo>
                <a:lnTo>
                  <a:pt x="94" y="143"/>
                </a:lnTo>
                <a:lnTo>
                  <a:pt x="94" y="144"/>
                </a:lnTo>
                <a:lnTo>
                  <a:pt x="94" y="145"/>
                </a:lnTo>
                <a:lnTo>
                  <a:pt x="94" y="146"/>
                </a:lnTo>
                <a:lnTo>
                  <a:pt x="92" y="146"/>
                </a:lnTo>
                <a:lnTo>
                  <a:pt x="92" y="147"/>
                </a:lnTo>
                <a:lnTo>
                  <a:pt x="91" y="148"/>
                </a:lnTo>
                <a:lnTo>
                  <a:pt x="90" y="148"/>
                </a:lnTo>
                <a:lnTo>
                  <a:pt x="90" y="149"/>
                </a:lnTo>
                <a:lnTo>
                  <a:pt x="90" y="150"/>
                </a:lnTo>
                <a:lnTo>
                  <a:pt x="90" y="152"/>
                </a:lnTo>
                <a:lnTo>
                  <a:pt x="91" y="152"/>
                </a:lnTo>
                <a:lnTo>
                  <a:pt x="91" y="154"/>
                </a:lnTo>
                <a:lnTo>
                  <a:pt x="90" y="153"/>
                </a:lnTo>
                <a:lnTo>
                  <a:pt x="90" y="152"/>
                </a:lnTo>
                <a:lnTo>
                  <a:pt x="89" y="152"/>
                </a:lnTo>
                <a:lnTo>
                  <a:pt x="89" y="150"/>
                </a:lnTo>
                <a:lnTo>
                  <a:pt x="88" y="149"/>
                </a:lnTo>
                <a:lnTo>
                  <a:pt x="87" y="147"/>
                </a:lnTo>
                <a:lnTo>
                  <a:pt x="83" y="149"/>
                </a:lnTo>
                <a:lnTo>
                  <a:pt x="80" y="150"/>
                </a:lnTo>
                <a:lnTo>
                  <a:pt x="77" y="152"/>
                </a:lnTo>
                <a:lnTo>
                  <a:pt x="72" y="155"/>
                </a:lnTo>
                <a:lnTo>
                  <a:pt x="72" y="156"/>
                </a:lnTo>
                <a:lnTo>
                  <a:pt x="72" y="157"/>
                </a:lnTo>
                <a:lnTo>
                  <a:pt x="72" y="158"/>
                </a:lnTo>
                <a:lnTo>
                  <a:pt x="70" y="159"/>
                </a:lnTo>
                <a:lnTo>
                  <a:pt x="69" y="160"/>
                </a:lnTo>
                <a:lnTo>
                  <a:pt x="68" y="160"/>
                </a:lnTo>
                <a:lnTo>
                  <a:pt x="68" y="161"/>
                </a:lnTo>
                <a:lnTo>
                  <a:pt x="67" y="161"/>
                </a:lnTo>
                <a:lnTo>
                  <a:pt x="67" y="162"/>
                </a:lnTo>
                <a:lnTo>
                  <a:pt x="66" y="164"/>
                </a:lnTo>
                <a:lnTo>
                  <a:pt x="65" y="165"/>
                </a:lnTo>
                <a:lnTo>
                  <a:pt x="65" y="166"/>
                </a:lnTo>
                <a:lnTo>
                  <a:pt x="66" y="166"/>
                </a:lnTo>
                <a:lnTo>
                  <a:pt x="66" y="167"/>
                </a:lnTo>
                <a:lnTo>
                  <a:pt x="66" y="168"/>
                </a:lnTo>
                <a:lnTo>
                  <a:pt x="66" y="169"/>
                </a:lnTo>
                <a:lnTo>
                  <a:pt x="65" y="168"/>
                </a:lnTo>
                <a:lnTo>
                  <a:pt x="63" y="168"/>
                </a:lnTo>
                <a:lnTo>
                  <a:pt x="63" y="167"/>
                </a:lnTo>
                <a:lnTo>
                  <a:pt x="63" y="166"/>
                </a:lnTo>
                <a:lnTo>
                  <a:pt x="62" y="166"/>
                </a:lnTo>
                <a:lnTo>
                  <a:pt x="61" y="165"/>
                </a:lnTo>
                <a:lnTo>
                  <a:pt x="59" y="164"/>
                </a:lnTo>
                <a:lnTo>
                  <a:pt x="58" y="164"/>
                </a:lnTo>
                <a:lnTo>
                  <a:pt x="57" y="162"/>
                </a:lnTo>
                <a:lnTo>
                  <a:pt x="57" y="161"/>
                </a:lnTo>
                <a:lnTo>
                  <a:pt x="56" y="161"/>
                </a:lnTo>
                <a:lnTo>
                  <a:pt x="55" y="161"/>
                </a:lnTo>
                <a:lnTo>
                  <a:pt x="55" y="162"/>
                </a:lnTo>
                <a:lnTo>
                  <a:pt x="54" y="162"/>
                </a:lnTo>
                <a:lnTo>
                  <a:pt x="53" y="164"/>
                </a:lnTo>
                <a:lnTo>
                  <a:pt x="52" y="164"/>
                </a:lnTo>
                <a:lnTo>
                  <a:pt x="51" y="164"/>
                </a:lnTo>
                <a:lnTo>
                  <a:pt x="50" y="164"/>
                </a:lnTo>
                <a:lnTo>
                  <a:pt x="48" y="164"/>
                </a:lnTo>
                <a:lnTo>
                  <a:pt x="47" y="164"/>
                </a:lnTo>
                <a:lnTo>
                  <a:pt x="47" y="162"/>
                </a:lnTo>
                <a:lnTo>
                  <a:pt x="46" y="162"/>
                </a:lnTo>
                <a:lnTo>
                  <a:pt x="45" y="162"/>
                </a:lnTo>
                <a:lnTo>
                  <a:pt x="45" y="161"/>
                </a:lnTo>
                <a:lnTo>
                  <a:pt x="44" y="161"/>
                </a:lnTo>
                <a:lnTo>
                  <a:pt x="44" y="162"/>
                </a:lnTo>
                <a:lnTo>
                  <a:pt x="43" y="162"/>
                </a:lnTo>
                <a:lnTo>
                  <a:pt x="42" y="162"/>
                </a:lnTo>
                <a:lnTo>
                  <a:pt x="41" y="164"/>
                </a:lnTo>
                <a:lnTo>
                  <a:pt x="40" y="164"/>
                </a:lnTo>
                <a:lnTo>
                  <a:pt x="40" y="165"/>
                </a:lnTo>
                <a:lnTo>
                  <a:pt x="40" y="166"/>
                </a:lnTo>
                <a:lnTo>
                  <a:pt x="39" y="166"/>
                </a:lnTo>
                <a:lnTo>
                  <a:pt x="37" y="166"/>
                </a:lnTo>
                <a:lnTo>
                  <a:pt x="37" y="167"/>
                </a:lnTo>
                <a:lnTo>
                  <a:pt x="36" y="166"/>
                </a:lnTo>
                <a:lnTo>
                  <a:pt x="35" y="166"/>
                </a:lnTo>
                <a:lnTo>
                  <a:pt x="34" y="166"/>
                </a:lnTo>
                <a:lnTo>
                  <a:pt x="33" y="159"/>
                </a:lnTo>
                <a:lnTo>
                  <a:pt x="33" y="158"/>
                </a:lnTo>
                <a:lnTo>
                  <a:pt x="24" y="154"/>
                </a:lnTo>
                <a:lnTo>
                  <a:pt x="22" y="153"/>
                </a:lnTo>
                <a:lnTo>
                  <a:pt x="21" y="152"/>
                </a:lnTo>
                <a:lnTo>
                  <a:pt x="19" y="150"/>
                </a:lnTo>
                <a:lnTo>
                  <a:pt x="12" y="145"/>
                </a:lnTo>
                <a:lnTo>
                  <a:pt x="11" y="144"/>
                </a:lnTo>
                <a:lnTo>
                  <a:pt x="11" y="143"/>
                </a:lnTo>
                <a:lnTo>
                  <a:pt x="10" y="143"/>
                </a:lnTo>
                <a:lnTo>
                  <a:pt x="10" y="142"/>
                </a:lnTo>
                <a:lnTo>
                  <a:pt x="10" y="137"/>
                </a:lnTo>
                <a:lnTo>
                  <a:pt x="7" y="136"/>
                </a:lnTo>
                <a:lnTo>
                  <a:pt x="6" y="136"/>
                </a:lnTo>
                <a:lnTo>
                  <a:pt x="2" y="132"/>
                </a:lnTo>
                <a:lnTo>
                  <a:pt x="1" y="131"/>
                </a:lnTo>
                <a:lnTo>
                  <a:pt x="2" y="131"/>
                </a:lnTo>
                <a:lnTo>
                  <a:pt x="2" y="130"/>
                </a:lnTo>
                <a:lnTo>
                  <a:pt x="0" y="128"/>
                </a:lnTo>
                <a:lnTo>
                  <a:pt x="4" y="127"/>
                </a:lnTo>
                <a:lnTo>
                  <a:pt x="3" y="125"/>
                </a:lnTo>
                <a:lnTo>
                  <a:pt x="3" y="124"/>
                </a:lnTo>
                <a:lnTo>
                  <a:pt x="2" y="124"/>
                </a:lnTo>
                <a:lnTo>
                  <a:pt x="2" y="123"/>
                </a:lnTo>
                <a:lnTo>
                  <a:pt x="3" y="122"/>
                </a:lnTo>
                <a:lnTo>
                  <a:pt x="4" y="121"/>
                </a:lnTo>
                <a:lnTo>
                  <a:pt x="4" y="120"/>
                </a:lnTo>
                <a:lnTo>
                  <a:pt x="6" y="120"/>
                </a:lnTo>
                <a:lnTo>
                  <a:pt x="7" y="119"/>
                </a:lnTo>
                <a:lnTo>
                  <a:pt x="8" y="119"/>
                </a:lnTo>
                <a:lnTo>
                  <a:pt x="9" y="117"/>
                </a:lnTo>
                <a:lnTo>
                  <a:pt x="10" y="117"/>
                </a:lnTo>
                <a:lnTo>
                  <a:pt x="10" y="119"/>
                </a:lnTo>
                <a:lnTo>
                  <a:pt x="13" y="116"/>
                </a:lnTo>
                <a:lnTo>
                  <a:pt x="13" y="115"/>
                </a:lnTo>
                <a:lnTo>
                  <a:pt x="14" y="114"/>
                </a:lnTo>
                <a:lnTo>
                  <a:pt x="15" y="114"/>
                </a:lnTo>
                <a:lnTo>
                  <a:pt x="17" y="113"/>
                </a:lnTo>
                <a:lnTo>
                  <a:pt x="18" y="111"/>
                </a:lnTo>
                <a:lnTo>
                  <a:pt x="18" y="109"/>
                </a:lnTo>
                <a:lnTo>
                  <a:pt x="19" y="108"/>
                </a:lnTo>
                <a:lnTo>
                  <a:pt x="20" y="108"/>
                </a:lnTo>
                <a:lnTo>
                  <a:pt x="20" y="107"/>
                </a:lnTo>
                <a:lnTo>
                  <a:pt x="22" y="104"/>
                </a:lnTo>
                <a:lnTo>
                  <a:pt x="23" y="104"/>
                </a:lnTo>
                <a:lnTo>
                  <a:pt x="24" y="105"/>
                </a:lnTo>
                <a:lnTo>
                  <a:pt x="25" y="105"/>
                </a:lnTo>
                <a:lnTo>
                  <a:pt x="26" y="105"/>
                </a:lnTo>
                <a:lnTo>
                  <a:pt x="28" y="105"/>
                </a:lnTo>
                <a:lnTo>
                  <a:pt x="29" y="107"/>
                </a:lnTo>
                <a:lnTo>
                  <a:pt x="30" y="108"/>
                </a:lnTo>
                <a:lnTo>
                  <a:pt x="30" y="107"/>
                </a:lnTo>
                <a:lnTo>
                  <a:pt x="31" y="107"/>
                </a:lnTo>
                <a:lnTo>
                  <a:pt x="31" y="108"/>
                </a:lnTo>
                <a:lnTo>
                  <a:pt x="32" y="107"/>
                </a:lnTo>
                <a:lnTo>
                  <a:pt x="33" y="107"/>
                </a:lnTo>
                <a:lnTo>
                  <a:pt x="34" y="107"/>
                </a:lnTo>
                <a:lnTo>
                  <a:pt x="35" y="107"/>
                </a:lnTo>
                <a:lnTo>
                  <a:pt x="36" y="104"/>
                </a:lnTo>
                <a:lnTo>
                  <a:pt x="37" y="103"/>
                </a:lnTo>
                <a:lnTo>
                  <a:pt x="39" y="102"/>
                </a:lnTo>
                <a:lnTo>
                  <a:pt x="39" y="101"/>
                </a:lnTo>
                <a:lnTo>
                  <a:pt x="40" y="100"/>
                </a:lnTo>
                <a:lnTo>
                  <a:pt x="39" y="100"/>
                </a:lnTo>
                <a:lnTo>
                  <a:pt x="39" y="99"/>
                </a:lnTo>
                <a:lnTo>
                  <a:pt x="37" y="100"/>
                </a:lnTo>
                <a:lnTo>
                  <a:pt x="36" y="99"/>
                </a:lnTo>
                <a:lnTo>
                  <a:pt x="35" y="98"/>
                </a:lnTo>
                <a:lnTo>
                  <a:pt x="33" y="98"/>
                </a:lnTo>
                <a:lnTo>
                  <a:pt x="32" y="98"/>
                </a:lnTo>
                <a:lnTo>
                  <a:pt x="30" y="97"/>
                </a:lnTo>
                <a:lnTo>
                  <a:pt x="30" y="96"/>
                </a:lnTo>
                <a:lnTo>
                  <a:pt x="30" y="93"/>
                </a:lnTo>
                <a:lnTo>
                  <a:pt x="30" y="92"/>
                </a:lnTo>
                <a:lnTo>
                  <a:pt x="31" y="91"/>
                </a:lnTo>
                <a:lnTo>
                  <a:pt x="32" y="91"/>
                </a:lnTo>
                <a:lnTo>
                  <a:pt x="33" y="90"/>
                </a:lnTo>
                <a:lnTo>
                  <a:pt x="33" y="91"/>
                </a:lnTo>
                <a:lnTo>
                  <a:pt x="34" y="90"/>
                </a:lnTo>
                <a:lnTo>
                  <a:pt x="34" y="89"/>
                </a:lnTo>
                <a:lnTo>
                  <a:pt x="34" y="88"/>
                </a:lnTo>
                <a:lnTo>
                  <a:pt x="33" y="87"/>
                </a:lnTo>
                <a:lnTo>
                  <a:pt x="33" y="85"/>
                </a:lnTo>
                <a:lnTo>
                  <a:pt x="32" y="83"/>
                </a:lnTo>
                <a:lnTo>
                  <a:pt x="33" y="83"/>
                </a:lnTo>
                <a:lnTo>
                  <a:pt x="34" y="82"/>
                </a:lnTo>
                <a:lnTo>
                  <a:pt x="35" y="82"/>
                </a:lnTo>
                <a:lnTo>
                  <a:pt x="35" y="81"/>
                </a:lnTo>
                <a:lnTo>
                  <a:pt x="36" y="81"/>
                </a:lnTo>
                <a:lnTo>
                  <a:pt x="37" y="81"/>
                </a:lnTo>
                <a:lnTo>
                  <a:pt x="40" y="81"/>
                </a:lnTo>
                <a:lnTo>
                  <a:pt x="41" y="81"/>
                </a:lnTo>
                <a:lnTo>
                  <a:pt x="43" y="80"/>
                </a:lnTo>
                <a:lnTo>
                  <a:pt x="42" y="80"/>
                </a:lnTo>
                <a:lnTo>
                  <a:pt x="42" y="78"/>
                </a:lnTo>
                <a:lnTo>
                  <a:pt x="43" y="78"/>
                </a:lnTo>
                <a:lnTo>
                  <a:pt x="43" y="76"/>
                </a:lnTo>
                <a:lnTo>
                  <a:pt x="43" y="75"/>
                </a:lnTo>
                <a:lnTo>
                  <a:pt x="44" y="75"/>
                </a:lnTo>
                <a:lnTo>
                  <a:pt x="45" y="74"/>
                </a:lnTo>
                <a:lnTo>
                  <a:pt x="46" y="71"/>
                </a:lnTo>
                <a:lnTo>
                  <a:pt x="48" y="71"/>
                </a:lnTo>
                <a:lnTo>
                  <a:pt x="48" y="72"/>
                </a:lnTo>
                <a:lnTo>
                  <a:pt x="51" y="71"/>
                </a:lnTo>
                <a:lnTo>
                  <a:pt x="53" y="74"/>
                </a:lnTo>
                <a:lnTo>
                  <a:pt x="54" y="74"/>
                </a:lnTo>
                <a:lnTo>
                  <a:pt x="55" y="76"/>
                </a:lnTo>
                <a:lnTo>
                  <a:pt x="56" y="76"/>
                </a:lnTo>
                <a:lnTo>
                  <a:pt x="57" y="76"/>
                </a:lnTo>
                <a:lnTo>
                  <a:pt x="57" y="75"/>
                </a:lnTo>
                <a:lnTo>
                  <a:pt x="58" y="72"/>
                </a:lnTo>
                <a:lnTo>
                  <a:pt x="59" y="74"/>
                </a:lnTo>
                <a:lnTo>
                  <a:pt x="62" y="71"/>
                </a:lnTo>
                <a:lnTo>
                  <a:pt x="61" y="70"/>
                </a:lnTo>
                <a:lnTo>
                  <a:pt x="62" y="69"/>
                </a:lnTo>
                <a:lnTo>
                  <a:pt x="63" y="70"/>
                </a:lnTo>
                <a:lnTo>
                  <a:pt x="63" y="67"/>
                </a:lnTo>
                <a:lnTo>
                  <a:pt x="61" y="66"/>
                </a:lnTo>
                <a:lnTo>
                  <a:pt x="59" y="67"/>
                </a:lnTo>
                <a:lnTo>
                  <a:pt x="58" y="65"/>
                </a:lnTo>
                <a:lnTo>
                  <a:pt x="59" y="64"/>
                </a:lnTo>
                <a:lnTo>
                  <a:pt x="59" y="62"/>
                </a:lnTo>
                <a:lnTo>
                  <a:pt x="62" y="60"/>
                </a:lnTo>
                <a:lnTo>
                  <a:pt x="62" y="59"/>
                </a:lnTo>
                <a:lnTo>
                  <a:pt x="62" y="58"/>
                </a:lnTo>
                <a:lnTo>
                  <a:pt x="62" y="57"/>
                </a:lnTo>
                <a:lnTo>
                  <a:pt x="63" y="54"/>
                </a:lnTo>
                <a:lnTo>
                  <a:pt x="64" y="51"/>
                </a:lnTo>
                <a:lnTo>
                  <a:pt x="62" y="52"/>
                </a:lnTo>
                <a:lnTo>
                  <a:pt x="62" y="49"/>
                </a:lnTo>
                <a:lnTo>
                  <a:pt x="61" y="48"/>
                </a:lnTo>
                <a:lnTo>
                  <a:pt x="61" y="47"/>
                </a:lnTo>
                <a:lnTo>
                  <a:pt x="59" y="47"/>
                </a:lnTo>
                <a:lnTo>
                  <a:pt x="57" y="47"/>
                </a:lnTo>
                <a:lnTo>
                  <a:pt x="54" y="47"/>
                </a:lnTo>
                <a:lnTo>
                  <a:pt x="53" y="46"/>
                </a:lnTo>
                <a:lnTo>
                  <a:pt x="52" y="45"/>
                </a:lnTo>
                <a:lnTo>
                  <a:pt x="51" y="45"/>
                </a:lnTo>
                <a:lnTo>
                  <a:pt x="48" y="44"/>
                </a:lnTo>
                <a:lnTo>
                  <a:pt x="47" y="44"/>
                </a:lnTo>
                <a:lnTo>
                  <a:pt x="47" y="43"/>
                </a:lnTo>
                <a:lnTo>
                  <a:pt x="47" y="42"/>
                </a:lnTo>
                <a:lnTo>
                  <a:pt x="46" y="43"/>
                </a:lnTo>
                <a:lnTo>
                  <a:pt x="45" y="42"/>
                </a:lnTo>
                <a:lnTo>
                  <a:pt x="44" y="42"/>
                </a:lnTo>
                <a:lnTo>
                  <a:pt x="44" y="41"/>
                </a:lnTo>
                <a:lnTo>
                  <a:pt x="44" y="40"/>
                </a:lnTo>
                <a:lnTo>
                  <a:pt x="44" y="38"/>
                </a:lnTo>
                <a:lnTo>
                  <a:pt x="45" y="38"/>
                </a:lnTo>
                <a:lnTo>
                  <a:pt x="44" y="37"/>
                </a:lnTo>
                <a:lnTo>
                  <a:pt x="45" y="36"/>
                </a:lnTo>
                <a:lnTo>
                  <a:pt x="47" y="36"/>
                </a:lnTo>
                <a:lnTo>
                  <a:pt x="48" y="36"/>
                </a:lnTo>
                <a:lnTo>
                  <a:pt x="50" y="38"/>
                </a:lnTo>
                <a:lnTo>
                  <a:pt x="51" y="37"/>
                </a:lnTo>
                <a:lnTo>
                  <a:pt x="51" y="34"/>
                </a:lnTo>
                <a:lnTo>
                  <a:pt x="48" y="31"/>
                </a:lnTo>
                <a:lnTo>
                  <a:pt x="46" y="27"/>
                </a:lnTo>
                <a:lnTo>
                  <a:pt x="46" y="26"/>
                </a:lnTo>
                <a:lnTo>
                  <a:pt x="45" y="26"/>
                </a:lnTo>
                <a:lnTo>
                  <a:pt x="46" y="25"/>
                </a:lnTo>
                <a:lnTo>
                  <a:pt x="47" y="25"/>
                </a:lnTo>
                <a:lnTo>
                  <a:pt x="48" y="25"/>
                </a:lnTo>
                <a:lnTo>
                  <a:pt x="48" y="26"/>
                </a:lnTo>
                <a:lnTo>
                  <a:pt x="50" y="26"/>
                </a:lnTo>
                <a:lnTo>
                  <a:pt x="51" y="25"/>
                </a:lnTo>
                <a:lnTo>
                  <a:pt x="51" y="26"/>
                </a:lnTo>
                <a:lnTo>
                  <a:pt x="52" y="26"/>
                </a:lnTo>
                <a:lnTo>
                  <a:pt x="53" y="25"/>
                </a:lnTo>
                <a:lnTo>
                  <a:pt x="54" y="25"/>
                </a:lnTo>
                <a:lnTo>
                  <a:pt x="55" y="25"/>
                </a:lnTo>
                <a:lnTo>
                  <a:pt x="55" y="26"/>
                </a:lnTo>
                <a:lnTo>
                  <a:pt x="55" y="30"/>
                </a:lnTo>
                <a:lnTo>
                  <a:pt x="56" y="30"/>
                </a:lnTo>
                <a:lnTo>
                  <a:pt x="56" y="31"/>
                </a:lnTo>
                <a:lnTo>
                  <a:pt x="57" y="31"/>
                </a:lnTo>
                <a:lnTo>
                  <a:pt x="58" y="31"/>
                </a:lnTo>
                <a:lnTo>
                  <a:pt x="62" y="31"/>
                </a:lnTo>
                <a:lnTo>
                  <a:pt x="64" y="29"/>
                </a:lnTo>
                <a:lnTo>
                  <a:pt x="65" y="27"/>
                </a:lnTo>
                <a:lnTo>
                  <a:pt x="65" y="26"/>
                </a:lnTo>
                <a:lnTo>
                  <a:pt x="66" y="26"/>
                </a:lnTo>
                <a:lnTo>
                  <a:pt x="65" y="25"/>
                </a:lnTo>
                <a:lnTo>
                  <a:pt x="64" y="25"/>
                </a:lnTo>
                <a:lnTo>
                  <a:pt x="64" y="24"/>
                </a:lnTo>
                <a:lnTo>
                  <a:pt x="64" y="23"/>
                </a:lnTo>
                <a:lnTo>
                  <a:pt x="63" y="22"/>
                </a:lnTo>
                <a:lnTo>
                  <a:pt x="63" y="21"/>
                </a:lnTo>
                <a:lnTo>
                  <a:pt x="62" y="20"/>
                </a:lnTo>
                <a:lnTo>
                  <a:pt x="62" y="19"/>
                </a:lnTo>
                <a:lnTo>
                  <a:pt x="62" y="18"/>
                </a:lnTo>
                <a:lnTo>
                  <a:pt x="63" y="19"/>
                </a:lnTo>
                <a:lnTo>
                  <a:pt x="65" y="17"/>
                </a:lnTo>
                <a:lnTo>
                  <a:pt x="67" y="15"/>
                </a:lnTo>
                <a:lnTo>
                  <a:pt x="68" y="14"/>
                </a:lnTo>
                <a:lnTo>
                  <a:pt x="69" y="15"/>
                </a:lnTo>
                <a:lnTo>
                  <a:pt x="72" y="18"/>
                </a:lnTo>
                <a:lnTo>
                  <a:pt x="73" y="18"/>
                </a:lnTo>
                <a:lnTo>
                  <a:pt x="75" y="14"/>
                </a:lnTo>
                <a:lnTo>
                  <a:pt x="75" y="13"/>
                </a:lnTo>
                <a:lnTo>
                  <a:pt x="75" y="12"/>
                </a:lnTo>
                <a:lnTo>
                  <a:pt x="76" y="11"/>
                </a:lnTo>
                <a:lnTo>
                  <a:pt x="78" y="10"/>
                </a:lnTo>
                <a:lnTo>
                  <a:pt x="78" y="11"/>
                </a:lnTo>
                <a:lnTo>
                  <a:pt x="79" y="12"/>
                </a:lnTo>
                <a:lnTo>
                  <a:pt x="81" y="12"/>
                </a:lnTo>
                <a:lnTo>
                  <a:pt x="83" y="12"/>
                </a:lnTo>
                <a:lnTo>
                  <a:pt x="84" y="11"/>
                </a:lnTo>
                <a:lnTo>
                  <a:pt x="86" y="11"/>
                </a:lnTo>
                <a:lnTo>
                  <a:pt x="87" y="10"/>
                </a:lnTo>
                <a:lnTo>
                  <a:pt x="89" y="8"/>
                </a:lnTo>
                <a:lnTo>
                  <a:pt x="90" y="8"/>
                </a:lnTo>
                <a:lnTo>
                  <a:pt x="92" y="6"/>
                </a:lnTo>
                <a:lnTo>
                  <a:pt x="94" y="4"/>
                </a:lnTo>
                <a:lnTo>
                  <a:pt x="95" y="7"/>
                </a:lnTo>
                <a:lnTo>
                  <a:pt x="96" y="7"/>
                </a:lnTo>
                <a:lnTo>
                  <a:pt x="97" y="8"/>
                </a:lnTo>
                <a:lnTo>
                  <a:pt x="99" y="9"/>
                </a:lnTo>
                <a:lnTo>
                  <a:pt x="101" y="9"/>
                </a:lnTo>
                <a:lnTo>
                  <a:pt x="101" y="10"/>
                </a:lnTo>
                <a:lnTo>
                  <a:pt x="101" y="11"/>
                </a:lnTo>
                <a:lnTo>
                  <a:pt x="101" y="12"/>
                </a:lnTo>
                <a:lnTo>
                  <a:pt x="101" y="13"/>
                </a:lnTo>
                <a:lnTo>
                  <a:pt x="102" y="13"/>
                </a:lnTo>
                <a:lnTo>
                  <a:pt x="103" y="12"/>
                </a:lnTo>
                <a:lnTo>
                  <a:pt x="105" y="12"/>
                </a:lnTo>
                <a:lnTo>
                  <a:pt x="106" y="12"/>
                </a:lnTo>
                <a:lnTo>
                  <a:pt x="106" y="11"/>
                </a:lnTo>
                <a:lnTo>
                  <a:pt x="107" y="12"/>
                </a:lnTo>
                <a:lnTo>
                  <a:pt x="107" y="13"/>
                </a:lnTo>
                <a:lnTo>
                  <a:pt x="106" y="14"/>
                </a:lnTo>
                <a:lnTo>
                  <a:pt x="107" y="15"/>
                </a:lnTo>
                <a:lnTo>
                  <a:pt x="108" y="15"/>
                </a:lnTo>
                <a:lnTo>
                  <a:pt x="107" y="17"/>
                </a:lnTo>
                <a:lnTo>
                  <a:pt x="106" y="17"/>
                </a:lnTo>
                <a:lnTo>
                  <a:pt x="105" y="18"/>
                </a:lnTo>
                <a:lnTo>
                  <a:pt x="103" y="18"/>
                </a:lnTo>
                <a:lnTo>
                  <a:pt x="103" y="19"/>
                </a:lnTo>
                <a:lnTo>
                  <a:pt x="105" y="20"/>
                </a:lnTo>
                <a:lnTo>
                  <a:pt x="106" y="20"/>
                </a:lnTo>
                <a:lnTo>
                  <a:pt x="107" y="22"/>
                </a:lnTo>
                <a:lnTo>
                  <a:pt x="108" y="23"/>
                </a:lnTo>
                <a:lnTo>
                  <a:pt x="109" y="24"/>
                </a:lnTo>
                <a:lnTo>
                  <a:pt x="110" y="25"/>
                </a:lnTo>
                <a:lnTo>
                  <a:pt x="111" y="26"/>
                </a:lnTo>
                <a:lnTo>
                  <a:pt x="113" y="27"/>
                </a:lnTo>
                <a:lnTo>
                  <a:pt x="114" y="27"/>
                </a:lnTo>
                <a:lnTo>
                  <a:pt x="116" y="27"/>
                </a:lnTo>
                <a:lnTo>
                  <a:pt x="118" y="26"/>
                </a:lnTo>
                <a:lnTo>
                  <a:pt x="119" y="26"/>
                </a:lnTo>
                <a:lnTo>
                  <a:pt x="119" y="24"/>
                </a:lnTo>
                <a:lnTo>
                  <a:pt x="118" y="23"/>
                </a:lnTo>
                <a:lnTo>
                  <a:pt x="123" y="21"/>
                </a:lnTo>
                <a:lnTo>
                  <a:pt x="124" y="23"/>
                </a:lnTo>
                <a:lnTo>
                  <a:pt x="127" y="22"/>
                </a:lnTo>
                <a:lnTo>
                  <a:pt x="128" y="20"/>
                </a:lnTo>
                <a:lnTo>
                  <a:pt x="130" y="19"/>
                </a:lnTo>
                <a:lnTo>
                  <a:pt x="131" y="18"/>
                </a:lnTo>
                <a:lnTo>
                  <a:pt x="131" y="17"/>
                </a:lnTo>
                <a:lnTo>
                  <a:pt x="131" y="15"/>
                </a:lnTo>
                <a:lnTo>
                  <a:pt x="131" y="14"/>
                </a:lnTo>
                <a:lnTo>
                  <a:pt x="131" y="12"/>
                </a:lnTo>
                <a:lnTo>
                  <a:pt x="132" y="12"/>
                </a:lnTo>
                <a:lnTo>
                  <a:pt x="132" y="13"/>
                </a:lnTo>
                <a:lnTo>
                  <a:pt x="134" y="13"/>
                </a:lnTo>
                <a:lnTo>
                  <a:pt x="135" y="14"/>
                </a:lnTo>
                <a:lnTo>
                  <a:pt x="136" y="15"/>
                </a:lnTo>
                <a:lnTo>
                  <a:pt x="138" y="15"/>
                </a:lnTo>
                <a:lnTo>
                  <a:pt x="139" y="15"/>
                </a:lnTo>
                <a:lnTo>
                  <a:pt x="140" y="15"/>
                </a:lnTo>
                <a:lnTo>
                  <a:pt x="140" y="14"/>
                </a:lnTo>
                <a:lnTo>
                  <a:pt x="140" y="13"/>
                </a:lnTo>
                <a:lnTo>
                  <a:pt x="141" y="11"/>
                </a:lnTo>
                <a:lnTo>
                  <a:pt x="142" y="10"/>
                </a:lnTo>
                <a:lnTo>
                  <a:pt x="142" y="9"/>
                </a:lnTo>
                <a:lnTo>
                  <a:pt x="141" y="7"/>
                </a:lnTo>
                <a:lnTo>
                  <a:pt x="143" y="6"/>
                </a:lnTo>
                <a:lnTo>
                  <a:pt x="144" y="6"/>
                </a:lnTo>
                <a:lnTo>
                  <a:pt x="144" y="4"/>
                </a:lnTo>
                <a:lnTo>
                  <a:pt x="144" y="3"/>
                </a:lnTo>
                <a:lnTo>
                  <a:pt x="144" y="2"/>
                </a:lnTo>
                <a:lnTo>
                  <a:pt x="145" y="1"/>
                </a:lnTo>
                <a:lnTo>
                  <a:pt x="145" y="0"/>
                </a:lnTo>
                <a:lnTo>
                  <a:pt x="149" y="2"/>
                </a:lnTo>
                <a:lnTo>
                  <a:pt x="151" y="6"/>
                </a:lnTo>
                <a:lnTo>
                  <a:pt x="151" y="7"/>
                </a:lnTo>
                <a:lnTo>
                  <a:pt x="152" y="8"/>
                </a:lnTo>
                <a:lnTo>
                  <a:pt x="153" y="9"/>
                </a:lnTo>
                <a:lnTo>
                  <a:pt x="154" y="9"/>
                </a:lnTo>
                <a:lnTo>
                  <a:pt x="156" y="9"/>
                </a:lnTo>
                <a:lnTo>
                  <a:pt x="157" y="10"/>
                </a:lnTo>
                <a:lnTo>
                  <a:pt x="158" y="9"/>
                </a:lnTo>
                <a:lnTo>
                  <a:pt x="158" y="7"/>
                </a:lnTo>
                <a:lnTo>
                  <a:pt x="160" y="7"/>
                </a:lnTo>
                <a:lnTo>
                  <a:pt x="161" y="7"/>
                </a:lnTo>
                <a:lnTo>
                  <a:pt x="162" y="7"/>
                </a:lnTo>
                <a:lnTo>
                  <a:pt x="163" y="7"/>
                </a:lnTo>
                <a:lnTo>
                  <a:pt x="165" y="8"/>
                </a:lnTo>
                <a:lnTo>
                  <a:pt x="164" y="9"/>
                </a:lnTo>
                <a:lnTo>
                  <a:pt x="164" y="10"/>
                </a:lnTo>
                <a:lnTo>
                  <a:pt x="164" y="11"/>
                </a:lnTo>
                <a:lnTo>
                  <a:pt x="166" y="11"/>
                </a:lnTo>
                <a:lnTo>
                  <a:pt x="167" y="11"/>
                </a:lnTo>
                <a:lnTo>
                  <a:pt x="167" y="12"/>
                </a:lnTo>
                <a:lnTo>
                  <a:pt x="168" y="14"/>
                </a:lnTo>
                <a:lnTo>
                  <a:pt x="169" y="14"/>
                </a:lnTo>
                <a:lnTo>
                  <a:pt x="171" y="13"/>
                </a:lnTo>
                <a:lnTo>
                  <a:pt x="173" y="11"/>
                </a:lnTo>
                <a:lnTo>
                  <a:pt x="174" y="10"/>
                </a:lnTo>
                <a:lnTo>
                  <a:pt x="175" y="11"/>
                </a:lnTo>
                <a:lnTo>
                  <a:pt x="176" y="9"/>
                </a:lnTo>
                <a:lnTo>
                  <a:pt x="178" y="8"/>
                </a:lnTo>
                <a:lnTo>
                  <a:pt x="179" y="8"/>
                </a:lnTo>
                <a:lnTo>
                  <a:pt x="180" y="8"/>
                </a:lnTo>
                <a:lnTo>
                  <a:pt x="182" y="8"/>
                </a:lnTo>
                <a:lnTo>
                  <a:pt x="184" y="8"/>
                </a:lnTo>
                <a:lnTo>
                  <a:pt x="184" y="9"/>
                </a:lnTo>
                <a:lnTo>
                  <a:pt x="187" y="9"/>
                </a:lnTo>
                <a:lnTo>
                  <a:pt x="188" y="10"/>
                </a:lnTo>
                <a:lnTo>
                  <a:pt x="190" y="9"/>
                </a:lnTo>
                <a:lnTo>
                  <a:pt x="191" y="10"/>
                </a:lnTo>
                <a:lnTo>
                  <a:pt x="194" y="10"/>
                </a:lnTo>
                <a:lnTo>
                  <a:pt x="194" y="11"/>
                </a:lnTo>
                <a:lnTo>
                  <a:pt x="195" y="12"/>
                </a:lnTo>
                <a:lnTo>
                  <a:pt x="196" y="12"/>
                </a:lnTo>
                <a:lnTo>
                  <a:pt x="198" y="10"/>
                </a:lnTo>
                <a:lnTo>
                  <a:pt x="200" y="11"/>
                </a:lnTo>
                <a:lnTo>
                  <a:pt x="201" y="13"/>
                </a:lnTo>
                <a:lnTo>
                  <a:pt x="205" y="15"/>
                </a:lnTo>
                <a:lnTo>
                  <a:pt x="204" y="20"/>
                </a:lnTo>
                <a:lnTo>
                  <a:pt x="204" y="21"/>
                </a:lnTo>
                <a:lnTo>
                  <a:pt x="204" y="22"/>
                </a:lnTo>
                <a:lnTo>
                  <a:pt x="204" y="23"/>
                </a:lnTo>
                <a:lnTo>
                  <a:pt x="205" y="24"/>
                </a:lnTo>
                <a:lnTo>
                  <a:pt x="207" y="24"/>
                </a:lnTo>
                <a:lnTo>
                  <a:pt x="209" y="23"/>
                </a:lnTo>
                <a:lnTo>
                  <a:pt x="210" y="23"/>
                </a:lnTo>
                <a:lnTo>
                  <a:pt x="211" y="22"/>
                </a:lnTo>
                <a:lnTo>
                  <a:pt x="212" y="22"/>
                </a:lnTo>
                <a:lnTo>
                  <a:pt x="213" y="23"/>
                </a:lnTo>
                <a:lnTo>
                  <a:pt x="215" y="23"/>
                </a:lnTo>
                <a:lnTo>
                  <a:pt x="216" y="23"/>
                </a:lnTo>
                <a:lnTo>
                  <a:pt x="216" y="24"/>
                </a:lnTo>
                <a:lnTo>
                  <a:pt x="217" y="24"/>
                </a:lnTo>
                <a:lnTo>
                  <a:pt x="216" y="23"/>
                </a:lnTo>
                <a:lnTo>
                  <a:pt x="219" y="22"/>
                </a:lnTo>
                <a:lnTo>
                  <a:pt x="220" y="21"/>
                </a:lnTo>
                <a:lnTo>
                  <a:pt x="222" y="20"/>
                </a:lnTo>
                <a:lnTo>
                  <a:pt x="223" y="19"/>
                </a:lnTo>
                <a:lnTo>
                  <a:pt x="226" y="19"/>
                </a:lnTo>
                <a:lnTo>
                  <a:pt x="228" y="19"/>
                </a:lnTo>
                <a:lnTo>
                  <a:pt x="228" y="20"/>
                </a:lnTo>
                <a:lnTo>
                  <a:pt x="229" y="21"/>
                </a:lnTo>
                <a:lnTo>
                  <a:pt x="229" y="22"/>
                </a:lnTo>
                <a:lnTo>
                  <a:pt x="230" y="23"/>
                </a:lnTo>
                <a:lnTo>
                  <a:pt x="231" y="24"/>
                </a:lnTo>
                <a:lnTo>
                  <a:pt x="231" y="25"/>
                </a:lnTo>
                <a:lnTo>
                  <a:pt x="231" y="26"/>
                </a:lnTo>
                <a:lnTo>
                  <a:pt x="229" y="25"/>
                </a:lnTo>
                <a:lnTo>
                  <a:pt x="230" y="27"/>
                </a:lnTo>
                <a:lnTo>
                  <a:pt x="230" y="31"/>
                </a:lnTo>
                <a:lnTo>
                  <a:pt x="230" y="32"/>
                </a:lnTo>
                <a:lnTo>
                  <a:pt x="230" y="33"/>
                </a:lnTo>
                <a:lnTo>
                  <a:pt x="231" y="35"/>
                </a:lnTo>
                <a:lnTo>
                  <a:pt x="232" y="35"/>
                </a:lnTo>
                <a:lnTo>
                  <a:pt x="234" y="37"/>
                </a:lnTo>
                <a:lnTo>
                  <a:pt x="237" y="40"/>
                </a:lnTo>
                <a:lnTo>
                  <a:pt x="239" y="44"/>
                </a:lnTo>
                <a:lnTo>
                  <a:pt x="240" y="45"/>
                </a:lnTo>
                <a:lnTo>
                  <a:pt x="241" y="44"/>
                </a:lnTo>
                <a:lnTo>
                  <a:pt x="242" y="44"/>
                </a:lnTo>
                <a:lnTo>
                  <a:pt x="243" y="45"/>
                </a:lnTo>
                <a:lnTo>
                  <a:pt x="243" y="46"/>
                </a:lnTo>
                <a:lnTo>
                  <a:pt x="243" y="47"/>
                </a:lnTo>
                <a:lnTo>
                  <a:pt x="242" y="47"/>
                </a:lnTo>
                <a:lnTo>
                  <a:pt x="244" y="47"/>
                </a:lnTo>
                <a:lnTo>
                  <a:pt x="245" y="47"/>
                </a:lnTo>
                <a:lnTo>
                  <a:pt x="245" y="48"/>
                </a:lnTo>
                <a:lnTo>
                  <a:pt x="245" y="49"/>
                </a:lnTo>
                <a:lnTo>
                  <a:pt x="246" y="49"/>
                </a:lnTo>
                <a:lnTo>
                  <a:pt x="245" y="51"/>
                </a:lnTo>
                <a:lnTo>
                  <a:pt x="245" y="52"/>
                </a:lnTo>
                <a:lnTo>
                  <a:pt x="245" y="53"/>
                </a:lnTo>
                <a:lnTo>
                  <a:pt x="246" y="53"/>
                </a:lnTo>
                <a:lnTo>
                  <a:pt x="249" y="54"/>
                </a:lnTo>
                <a:lnTo>
                  <a:pt x="250" y="54"/>
                </a:lnTo>
                <a:lnTo>
                  <a:pt x="251" y="53"/>
                </a:lnTo>
                <a:lnTo>
                  <a:pt x="253" y="55"/>
                </a:lnTo>
                <a:lnTo>
                  <a:pt x="253" y="54"/>
                </a:lnTo>
                <a:lnTo>
                  <a:pt x="254" y="54"/>
                </a:lnTo>
                <a:lnTo>
                  <a:pt x="254" y="56"/>
                </a:lnTo>
                <a:lnTo>
                  <a:pt x="256" y="57"/>
                </a:lnTo>
                <a:lnTo>
                  <a:pt x="259" y="58"/>
                </a:lnTo>
                <a:lnTo>
                  <a:pt x="261" y="58"/>
                </a:lnTo>
                <a:lnTo>
                  <a:pt x="261" y="57"/>
                </a:lnTo>
                <a:lnTo>
                  <a:pt x="262" y="57"/>
                </a:lnTo>
                <a:lnTo>
                  <a:pt x="261" y="58"/>
                </a:lnTo>
                <a:lnTo>
                  <a:pt x="261" y="60"/>
                </a:lnTo>
                <a:lnTo>
                  <a:pt x="260" y="60"/>
                </a:lnTo>
                <a:lnTo>
                  <a:pt x="261" y="62"/>
                </a:lnTo>
                <a:lnTo>
                  <a:pt x="263" y="64"/>
                </a:lnTo>
                <a:lnTo>
                  <a:pt x="264" y="66"/>
                </a:lnTo>
                <a:lnTo>
                  <a:pt x="264" y="67"/>
                </a:lnTo>
                <a:lnTo>
                  <a:pt x="264" y="68"/>
                </a:lnTo>
                <a:lnTo>
                  <a:pt x="263" y="68"/>
                </a:lnTo>
                <a:lnTo>
                  <a:pt x="263" y="69"/>
                </a:lnTo>
                <a:lnTo>
                  <a:pt x="262" y="69"/>
                </a:lnTo>
                <a:lnTo>
                  <a:pt x="261" y="70"/>
                </a:lnTo>
                <a:lnTo>
                  <a:pt x="261" y="71"/>
                </a:lnTo>
                <a:lnTo>
                  <a:pt x="260" y="72"/>
                </a:lnTo>
                <a:lnTo>
                  <a:pt x="260" y="74"/>
                </a:lnTo>
                <a:lnTo>
                  <a:pt x="259" y="74"/>
                </a:lnTo>
                <a:lnTo>
                  <a:pt x="259" y="75"/>
                </a:lnTo>
                <a:lnTo>
                  <a:pt x="257" y="75"/>
                </a:lnTo>
                <a:lnTo>
                  <a:pt x="257" y="76"/>
                </a:lnTo>
                <a:lnTo>
                  <a:pt x="256" y="77"/>
                </a:lnTo>
                <a:lnTo>
                  <a:pt x="256" y="78"/>
                </a:lnTo>
                <a:lnTo>
                  <a:pt x="255" y="78"/>
                </a:lnTo>
                <a:lnTo>
                  <a:pt x="255" y="77"/>
                </a:lnTo>
                <a:lnTo>
                  <a:pt x="254" y="77"/>
                </a:lnTo>
                <a:lnTo>
                  <a:pt x="253" y="77"/>
                </a:lnTo>
                <a:lnTo>
                  <a:pt x="252" y="77"/>
                </a:lnTo>
                <a:lnTo>
                  <a:pt x="253" y="77"/>
                </a:lnTo>
                <a:lnTo>
                  <a:pt x="252" y="76"/>
                </a:lnTo>
                <a:lnTo>
                  <a:pt x="251" y="76"/>
                </a:lnTo>
                <a:lnTo>
                  <a:pt x="251" y="75"/>
                </a:lnTo>
                <a:lnTo>
                  <a:pt x="250" y="75"/>
                </a:lnTo>
                <a:lnTo>
                  <a:pt x="249" y="75"/>
                </a:lnTo>
                <a:lnTo>
                  <a:pt x="248" y="75"/>
                </a:lnTo>
                <a:lnTo>
                  <a:pt x="246" y="75"/>
                </a:lnTo>
                <a:lnTo>
                  <a:pt x="245" y="74"/>
                </a:lnTo>
                <a:lnTo>
                  <a:pt x="246" y="74"/>
                </a:lnTo>
                <a:lnTo>
                  <a:pt x="245" y="72"/>
                </a:lnTo>
                <a:lnTo>
                  <a:pt x="244" y="72"/>
                </a:lnTo>
                <a:lnTo>
                  <a:pt x="244" y="74"/>
                </a:lnTo>
                <a:lnTo>
                  <a:pt x="243" y="72"/>
                </a:lnTo>
                <a:lnTo>
                  <a:pt x="242" y="72"/>
                </a:lnTo>
                <a:lnTo>
                  <a:pt x="242" y="71"/>
                </a:lnTo>
                <a:lnTo>
                  <a:pt x="243" y="71"/>
                </a:lnTo>
                <a:lnTo>
                  <a:pt x="243" y="70"/>
                </a:lnTo>
                <a:lnTo>
                  <a:pt x="242" y="70"/>
                </a:lnTo>
                <a:lnTo>
                  <a:pt x="242" y="69"/>
                </a:lnTo>
                <a:lnTo>
                  <a:pt x="241" y="69"/>
                </a:lnTo>
                <a:lnTo>
                  <a:pt x="241" y="68"/>
                </a:lnTo>
                <a:lnTo>
                  <a:pt x="241" y="67"/>
                </a:lnTo>
                <a:lnTo>
                  <a:pt x="240" y="66"/>
                </a:lnTo>
                <a:lnTo>
                  <a:pt x="239" y="65"/>
                </a:lnTo>
                <a:lnTo>
                  <a:pt x="238" y="64"/>
                </a:lnTo>
                <a:lnTo>
                  <a:pt x="238" y="63"/>
                </a:lnTo>
                <a:lnTo>
                  <a:pt x="237" y="63"/>
                </a:lnTo>
                <a:lnTo>
                  <a:pt x="237" y="62"/>
                </a:lnTo>
                <a:lnTo>
                  <a:pt x="234" y="62"/>
                </a:lnTo>
                <a:lnTo>
                  <a:pt x="233" y="60"/>
                </a:lnTo>
                <a:lnTo>
                  <a:pt x="232" y="60"/>
                </a:lnTo>
                <a:lnTo>
                  <a:pt x="232" y="59"/>
                </a:lnTo>
                <a:lnTo>
                  <a:pt x="231" y="59"/>
                </a:lnTo>
                <a:lnTo>
                  <a:pt x="231" y="60"/>
                </a:lnTo>
                <a:lnTo>
                  <a:pt x="232" y="60"/>
                </a:lnTo>
                <a:lnTo>
                  <a:pt x="232" y="62"/>
                </a:lnTo>
                <a:lnTo>
                  <a:pt x="232" y="63"/>
                </a:lnTo>
                <a:lnTo>
                  <a:pt x="232" y="64"/>
                </a:lnTo>
                <a:lnTo>
                  <a:pt x="232" y="65"/>
                </a:lnTo>
                <a:lnTo>
                  <a:pt x="233" y="65"/>
                </a:lnTo>
                <a:lnTo>
                  <a:pt x="232" y="66"/>
                </a:lnTo>
                <a:lnTo>
                  <a:pt x="233" y="66"/>
                </a:lnTo>
                <a:lnTo>
                  <a:pt x="232" y="67"/>
                </a:lnTo>
                <a:lnTo>
                  <a:pt x="233" y="68"/>
                </a:lnTo>
                <a:lnTo>
                  <a:pt x="233" y="69"/>
                </a:lnTo>
                <a:lnTo>
                  <a:pt x="232" y="69"/>
                </a:lnTo>
                <a:lnTo>
                  <a:pt x="232" y="70"/>
                </a:lnTo>
                <a:lnTo>
                  <a:pt x="231" y="70"/>
                </a:lnTo>
                <a:lnTo>
                  <a:pt x="231" y="71"/>
                </a:lnTo>
                <a:lnTo>
                  <a:pt x="231" y="72"/>
                </a:lnTo>
                <a:lnTo>
                  <a:pt x="230" y="72"/>
                </a:lnTo>
                <a:lnTo>
                  <a:pt x="229" y="72"/>
                </a:lnTo>
                <a:lnTo>
                  <a:pt x="229" y="74"/>
                </a:lnTo>
                <a:lnTo>
                  <a:pt x="228" y="74"/>
                </a:lnTo>
                <a:lnTo>
                  <a:pt x="227" y="75"/>
                </a:lnTo>
                <a:lnTo>
                  <a:pt x="226" y="75"/>
                </a:lnTo>
                <a:lnTo>
                  <a:pt x="224" y="75"/>
                </a:lnTo>
                <a:lnTo>
                  <a:pt x="223" y="76"/>
                </a:lnTo>
                <a:lnTo>
                  <a:pt x="224" y="76"/>
                </a:lnTo>
                <a:lnTo>
                  <a:pt x="223" y="76"/>
                </a:lnTo>
                <a:lnTo>
                  <a:pt x="223" y="77"/>
                </a:lnTo>
                <a:lnTo>
                  <a:pt x="223" y="78"/>
                </a:lnTo>
                <a:lnTo>
                  <a:pt x="222" y="77"/>
                </a:lnTo>
                <a:lnTo>
                  <a:pt x="221" y="77"/>
                </a:lnTo>
                <a:lnTo>
                  <a:pt x="220" y="77"/>
                </a:lnTo>
                <a:lnTo>
                  <a:pt x="220" y="78"/>
                </a:lnTo>
                <a:lnTo>
                  <a:pt x="221" y="78"/>
                </a:lnTo>
                <a:lnTo>
                  <a:pt x="220" y="79"/>
                </a:lnTo>
                <a:lnTo>
                  <a:pt x="219" y="80"/>
                </a:lnTo>
                <a:lnTo>
                  <a:pt x="220" y="81"/>
                </a:lnTo>
                <a:lnTo>
                  <a:pt x="220" y="82"/>
                </a:lnTo>
                <a:lnTo>
                  <a:pt x="220" y="83"/>
                </a:lnTo>
                <a:lnTo>
                  <a:pt x="220" y="85"/>
                </a:lnTo>
                <a:lnTo>
                  <a:pt x="220" y="86"/>
                </a:lnTo>
                <a:lnTo>
                  <a:pt x="220" y="87"/>
                </a:lnTo>
                <a:lnTo>
                  <a:pt x="221" y="88"/>
                </a:lnTo>
                <a:lnTo>
                  <a:pt x="220" y="88"/>
                </a:lnTo>
                <a:lnTo>
                  <a:pt x="219" y="88"/>
                </a:lnTo>
                <a:lnTo>
                  <a:pt x="219" y="89"/>
                </a:lnTo>
                <a:lnTo>
                  <a:pt x="218" y="89"/>
                </a:lnTo>
                <a:lnTo>
                  <a:pt x="217" y="89"/>
                </a:lnTo>
                <a:lnTo>
                  <a:pt x="216" y="89"/>
                </a:lnTo>
                <a:lnTo>
                  <a:pt x="215" y="89"/>
                </a:lnTo>
                <a:lnTo>
                  <a:pt x="213" y="90"/>
                </a:lnTo>
                <a:lnTo>
                  <a:pt x="213" y="91"/>
                </a:lnTo>
                <a:lnTo>
                  <a:pt x="212" y="91"/>
                </a:lnTo>
                <a:lnTo>
                  <a:pt x="212" y="90"/>
                </a:lnTo>
                <a:lnTo>
                  <a:pt x="211" y="89"/>
                </a:lnTo>
                <a:lnTo>
                  <a:pt x="211" y="88"/>
                </a:lnTo>
                <a:lnTo>
                  <a:pt x="210" y="88"/>
                </a:lnTo>
                <a:lnTo>
                  <a:pt x="210" y="87"/>
                </a:lnTo>
                <a:lnTo>
                  <a:pt x="210" y="86"/>
                </a:lnTo>
                <a:lnTo>
                  <a:pt x="210" y="85"/>
                </a:lnTo>
                <a:lnTo>
                  <a:pt x="209" y="85"/>
                </a:lnTo>
                <a:lnTo>
                  <a:pt x="209" y="83"/>
                </a:lnTo>
                <a:lnTo>
                  <a:pt x="205" y="85"/>
                </a:lnTo>
                <a:lnTo>
                  <a:pt x="204" y="83"/>
                </a:lnTo>
                <a:lnTo>
                  <a:pt x="202" y="83"/>
                </a:lnTo>
                <a:lnTo>
                  <a:pt x="201" y="85"/>
                </a:lnTo>
                <a:lnTo>
                  <a:pt x="201" y="83"/>
                </a:lnTo>
                <a:lnTo>
                  <a:pt x="201" y="85"/>
                </a:lnTo>
                <a:lnTo>
                  <a:pt x="200" y="86"/>
                </a:lnTo>
                <a:lnTo>
                  <a:pt x="201" y="86"/>
                </a:lnTo>
                <a:lnTo>
                  <a:pt x="200" y="87"/>
                </a:lnTo>
                <a:lnTo>
                  <a:pt x="199" y="88"/>
                </a:lnTo>
                <a:lnTo>
                  <a:pt x="198" y="89"/>
                </a:lnTo>
                <a:lnTo>
                  <a:pt x="198" y="90"/>
                </a:lnTo>
                <a:lnTo>
                  <a:pt x="198" y="91"/>
                </a:lnTo>
                <a:lnTo>
                  <a:pt x="198" y="92"/>
                </a:lnTo>
                <a:lnTo>
                  <a:pt x="198" y="93"/>
                </a:lnTo>
                <a:lnTo>
                  <a:pt x="198" y="94"/>
                </a:lnTo>
                <a:lnTo>
                  <a:pt x="197" y="94"/>
                </a:lnTo>
                <a:lnTo>
                  <a:pt x="196" y="94"/>
                </a:lnTo>
                <a:lnTo>
                  <a:pt x="196" y="96"/>
                </a:lnTo>
                <a:lnTo>
                  <a:pt x="196" y="97"/>
                </a:lnTo>
                <a:lnTo>
                  <a:pt x="195" y="97"/>
                </a:lnTo>
                <a:lnTo>
                  <a:pt x="196" y="98"/>
                </a:lnTo>
                <a:lnTo>
                  <a:pt x="196" y="99"/>
                </a:lnTo>
                <a:lnTo>
                  <a:pt x="196" y="100"/>
                </a:lnTo>
                <a:lnTo>
                  <a:pt x="197" y="100"/>
                </a:lnTo>
                <a:lnTo>
                  <a:pt x="197" y="101"/>
                </a:lnTo>
                <a:lnTo>
                  <a:pt x="197" y="102"/>
                </a:lnTo>
                <a:lnTo>
                  <a:pt x="196" y="102"/>
                </a:lnTo>
                <a:lnTo>
                  <a:pt x="196" y="103"/>
                </a:lnTo>
                <a:lnTo>
                  <a:pt x="195" y="103"/>
                </a:lnTo>
                <a:lnTo>
                  <a:pt x="195" y="104"/>
                </a:lnTo>
                <a:lnTo>
                  <a:pt x="195" y="105"/>
                </a:lnTo>
                <a:lnTo>
                  <a:pt x="195" y="107"/>
                </a:lnTo>
                <a:lnTo>
                  <a:pt x="194" y="107"/>
                </a:lnTo>
                <a:lnTo>
                  <a:pt x="194" y="108"/>
                </a:lnTo>
                <a:lnTo>
                  <a:pt x="194" y="109"/>
                </a:lnTo>
                <a:lnTo>
                  <a:pt x="193" y="109"/>
                </a:lnTo>
                <a:lnTo>
                  <a:pt x="193" y="110"/>
                </a:lnTo>
                <a:lnTo>
                  <a:pt x="193" y="111"/>
                </a:lnTo>
                <a:lnTo>
                  <a:pt x="193" y="112"/>
                </a:lnTo>
                <a:lnTo>
                  <a:pt x="191" y="113"/>
                </a:lnTo>
                <a:lnTo>
                  <a:pt x="191" y="114"/>
                </a:lnTo>
                <a:lnTo>
                  <a:pt x="190" y="114"/>
                </a:lnTo>
                <a:lnTo>
                  <a:pt x="190" y="115"/>
                </a:lnTo>
                <a:lnTo>
                  <a:pt x="189" y="115"/>
                </a:lnTo>
                <a:lnTo>
                  <a:pt x="189" y="116"/>
                </a:lnTo>
                <a:lnTo>
                  <a:pt x="189" y="117"/>
                </a:lnTo>
                <a:lnTo>
                  <a:pt x="189" y="119"/>
                </a:lnTo>
                <a:lnTo>
                  <a:pt x="189" y="120"/>
                </a:lnTo>
                <a:lnTo>
                  <a:pt x="189" y="121"/>
                </a:lnTo>
                <a:lnTo>
                  <a:pt x="188" y="121"/>
                </a:lnTo>
                <a:lnTo>
                  <a:pt x="187" y="121"/>
                </a:lnTo>
                <a:lnTo>
                  <a:pt x="185" y="121"/>
                </a:lnTo>
                <a:lnTo>
                  <a:pt x="184" y="121"/>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93" name="Pendler_Bautzen_Polen"/>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solidFill>
            <a:srgbClr val="537326"/>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794" name="Freeform 33"/>
          <xdr:cNvSpPr>
            <a:spLocks/>
          </xdr:cNvSpPr>
        </xdr:nvSpPr>
        <xdr:spPr bwMode="auto">
          <a:xfrm>
            <a:off x="475" y="145"/>
            <a:ext cx="320" cy="311"/>
          </a:xfrm>
          <a:custGeom>
            <a:avLst/>
            <a:gdLst>
              <a:gd name="T0" fmla="*/ 220 w 320"/>
              <a:gd name="T1" fmla="*/ 20 h 311"/>
              <a:gd name="T2" fmla="*/ 204 w 320"/>
              <a:gd name="T3" fmla="*/ 18 h 311"/>
              <a:gd name="T4" fmla="*/ 187 w 320"/>
              <a:gd name="T5" fmla="*/ 12 h 311"/>
              <a:gd name="T6" fmla="*/ 169 w 320"/>
              <a:gd name="T7" fmla="*/ 20 h 311"/>
              <a:gd name="T8" fmla="*/ 149 w 320"/>
              <a:gd name="T9" fmla="*/ 29 h 311"/>
              <a:gd name="T10" fmla="*/ 136 w 320"/>
              <a:gd name="T11" fmla="*/ 44 h 311"/>
              <a:gd name="T12" fmla="*/ 122 w 320"/>
              <a:gd name="T13" fmla="*/ 33 h 311"/>
              <a:gd name="T14" fmla="*/ 104 w 320"/>
              <a:gd name="T15" fmla="*/ 32 h 311"/>
              <a:gd name="T16" fmla="*/ 86 w 320"/>
              <a:gd name="T17" fmla="*/ 35 h 311"/>
              <a:gd name="T18" fmla="*/ 77 w 320"/>
              <a:gd name="T19" fmla="*/ 50 h 311"/>
              <a:gd name="T20" fmla="*/ 66 w 320"/>
              <a:gd name="T21" fmla="*/ 62 h 311"/>
              <a:gd name="T22" fmla="*/ 67 w 320"/>
              <a:gd name="T23" fmla="*/ 82 h 311"/>
              <a:gd name="T24" fmla="*/ 57 w 320"/>
              <a:gd name="T25" fmla="*/ 92 h 311"/>
              <a:gd name="T26" fmla="*/ 49 w 320"/>
              <a:gd name="T27" fmla="*/ 94 h 311"/>
              <a:gd name="T28" fmla="*/ 32 w 320"/>
              <a:gd name="T29" fmla="*/ 101 h 311"/>
              <a:gd name="T30" fmla="*/ 15 w 320"/>
              <a:gd name="T31" fmla="*/ 102 h 311"/>
              <a:gd name="T32" fmla="*/ 8 w 320"/>
              <a:gd name="T33" fmla="*/ 131 h 311"/>
              <a:gd name="T34" fmla="*/ 9 w 320"/>
              <a:gd name="T35" fmla="*/ 153 h 311"/>
              <a:gd name="T36" fmla="*/ 4 w 320"/>
              <a:gd name="T37" fmla="*/ 169 h 311"/>
              <a:gd name="T38" fmla="*/ 7 w 320"/>
              <a:gd name="T39" fmla="*/ 187 h 311"/>
              <a:gd name="T40" fmla="*/ 32 w 320"/>
              <a:gd name="T41" fmla="*/ 191 h 311"/>
              <a:gd name="T42" fmla="*/ 38 w 320"/>
              <a:gd name="T43" fmla="*/ 213 h 311"/>
              <a:gd name="T44" fmla="*/ 37 w 320"/>
              <a:gd name="T45" fmla="*/ 223 h 311"/>
              <a:gd name="T46" fmla="*/ 57 w 320"/>
              <a:gd name="T47" fmla="*/ 226 h 311"/>
              <a:gd name="T48" fmla="*/ 75 w 320"/>
              <a:gd name="T49" fmla="*/ 222 h 311"/>
              <a:gd name="T50" fmla="*/ 95 w 320"/>
              <a:gd name="T51" fmla="*/ 214 h 311"/>
              <a:gd name="T52" fmla="*/ 116 w 320"/>
              <a:gd name="T53" fmla="*/ 214 h 311"/>
              <a:gd name="T54" fmla="*/ 143 w 320"/>
              <a:gd name="T55" fmla="*/ 221 h 311"/>
              <a:gd name="T56" fmla="*/ 158 w 320"/>
              <a:gd name="T57" fmla="*/ 229 h 311"/>
              <a:gd name="T58" fmla="*/ 174 w 320"/>
              <a:gd name="T59" fmla="*/ 233 h 311"/>
              <a:gd name="T60" fmla="*/ 189 w 320"/>
              <a:gd name="T61" fmla="*/ 226 h 311"/>
              <a:gd name="T62" fmla="*/ 202 w 320"/>
              <a:gd name="T63" fmla="*/ 241 h 311"/>
              <a:gd name="T64" fmla="*/ 217 w 320"/>
              <a:gd name="T65" fmla="*/ 251 h 311"/>
              <a:gd name="T66" fmla="*/ 209 w 320"/>
              <a:gd name="T67" fmla="*/ 273 h 311"/>
              <a:gd name="T68" fmla="*/ 229 w 320"/>
              <a:gd name="T69" fmla="*/ 268 h 311"/>
              <a:gd name="T70" fmla="*/ 226 w 320"/>
              <a:gd name="T71" fmla="*/ 295 h 311"/>
              <a:gd name="T72" fmla="*/ 242 w 320"/>
              <a:gd name="T73" fmla="*/ 304 h 311"/>
              <a:gd name="T74" fmla="*/ 254 w 320"/>
              <a:gd name="T75" fmla="*/ 309 h 311"/>
              <a:gd name="T76" fmla="*/ 272 w 320"/>
              <a:gd name="T77" fmla="*/ 309 h 311"/>
              <a:gd name="T78" fmla="*/ 276 w 320"/>
              <a:gd name="T79" fmla="*/ 289 h 311"/>
              <a:gd name="T80" fmla="*/ 286 w 320"/>
              <a:gd name="T81" fmla="*/ 271 h 311"/>
              <a:gd name="T82" fmla="*/ 293 w 320"/>
              <a:gd name="T83" fmla="*/ 252 h 311"/>
              <a:gd name="T84" fmla="*/ 300 w 320"/>
              <a:gd name="T85" fmla="*/ 236 h 311"/>
              <a:gd name="T86" fmla="*/ 304 w 320"/>
              <a:gd name="T87" fmla="*/ 221 h 311"/>
              <a:gd name="T88" fmla="*/ 308 w 320"/>
              <a:gd name="T89" fmla="*/ 208 h 311"/>
              <a:gd name="T90" fmla="*/ 310 w 320"/>
              <a:gd name="T91" fmla="*/ 197 h 311"/>
              <a:gd name="T92" fmla="*/ 312 w 320"/>
              <a:gd name="T93" fmla="*/ 184 h 311"/>
              <a:gd name="T94" fmla="*/ 313 w 320"/>
              <a:gd name="T95" fmla="*/ 164 h 311"/>
              <a:gd name="T96" fmla="*/ 315 w 320"/>
              <a:gd name="T97" fmla="*/ 151 h 311"/>
              <a:gd name="T98" fmla="*/ 320 w 320"/>
              <a:gd name="T99" fmla="*/ 137 h 311"/>
              <a:gd name="T100" fmla="*/ 320 w 320"/>
              <a:gd name="T101" fmla="*/ 126 h 311"/>
              <a:gd name="T102" fmla="*/ 313 w 320"/>
              <a:gd name="T103" fmla="*/ 114 h 311"/>
              <a:gd name="T104" fmla="*/ 304 w 320"/>
              <a:gd name="T105" fmla="*/ 101 h 311"/>
              <a:gd name="T106" fmla="*/ 303 w 320"/>
              <a:gd name="T107" fmla="*/ 84 h 311"/>
              <a:gd name="T108" fmla="*/ 298 w 320"/>
              <a:gd name="T109" fmla="*/ 69 h 311"/>
              <a:gd name="T110" fmla="*/ 295 w 320"/>
              <a:gd name="T111" fmla="*/ 54 h 311"/>
              <a:gd name="T112" fmla="*/ 278 w 320"/>
              <a:gd name="T113" fmla="*/ 44 h 311"/>
              <a:gd name="T114" fmla="*/ 260 w 320"/>
              <a:gd name="T115" fmla="*/ 35 h 311"/>
              <a:gd name="T116" fmla="*/ 248 w 320"/>
              <a:gd name="T117" fmla="*/ 32 h 311"/>
              <a:gd name="T118" fmla="*/ 235 w 320"/>
              <a:gd name="T119" fmla="*/ 22 h 311"/>
              <a:gd name="T120" fmla="*/ 232 w 320"/>
              <a:gd name="T121" fmla="*/ 6 h 311"/>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320" h="311">
                <a:moveTo>
                  <a:pt x="226" y="0"/>
                </a:moveTo>
                <a:lnTo>
                  <a:pt x="225" y="1"/>
                </a:lnTo>
                <a:lnTo>
                  <a:pt x="226" y="2"/>
                </a:lnTo>
                <a:lnTo>
                  <a:pt x="226" y="3"/>
                </a:lnTo>
                <a:lnTo>
                  <a:pt x="227" y="4"/>
                </a:lnTo>
                <a:lnTo>
                  <a:pt x="227" y="6"/>
                </a:lnTo>
                <a:lnTo>
                  <a:pt x="228" y="7"/>
                </a:lnTo>
                <a:lnTo>
                  <a:pt x="228" y="9"/>
                </a:lnTo>
                <a:lnTo>
                  <a:pt x="227" y="9"/>
                </a:lnTo>
                <a:lnTo>
                  <a:pt x="226" y="9"/>
                </a:lnTo>
                <a:lnTo>
                  <a:pt x="225" y="9"/>
                </a:lnTo>
                <a:lnTo>
                  <a:pt x="226" y="10"/>
                </a:lnTo>
                <a:lnTo>
                  <a:pt x="226" y="11"/>
                </a:lnTo>
                <a:lnTo>
                  <a:pt x="226" y="12"/>
                </a:lnTo>
                <a:lnTo>
                  <a:pt x="225" y="13"/>
                </a:lnTo>
                <a:lnTo>
                  <a:pt x="225" y="14"/>
                </a:lnTo>
                <a:lnTo>
                  <a:pt x="225" y="15"/>
                </a:lnTo>
                <a:lnTo>
                  <a:pt x="224" y="16"/>
                </a:lnTo>
                <a:lnTo>
                  <a:pt x="223" y="18"/>
                </a:lnTo>
                <a:lnTo>
                  <a:pt x="221" y="20"/>
                </a:lnTo>
                <a:lnTo>
                  <a:pt x="220" y="20"/>
                </a:lnTo>
                <a:lnTo>
                  <a:pt x="220" y="19"/>
                </a:lnTo>
                <a:lnTo>
                  <a:pt x="219" y="19"/>
                </a:lnTo>
                <a:lnTo>
                  <a:pt x="218" y="19"/>
                </a:lnTo>
                <a:lnTo>
                  <a:pt x="217" y="19"/>
                </a:lnTo>
                <a:lnTo>
                  <a:pt x="216" y="19"/>
                </a:lnTo>
                <a:lnTo>
                  <a:pt x="215" y="19"/>
                </a:lnTo>
                <a:lnTo>
                  <a:pt x="214" y="19"/>
                </a:lnTo>
                <a:lnTo>
                  <a:pt x="213" y="19"/>
                </a:lnTo>
                <a:lnTo>
                  <a:pt x="212" y="19"/>
                </a:lnTo>
                <a:lnTo>
                  <a:pt x="212" y="20"/>
                </a:lnTo>
                <a:lnTo>
                  <a:pt x="210" y="20"/>
                </a:lnTo>
                <a:lnTo>
                  <a:pt x="209" y="21"/>
                </a:lnTo>
                <a:lnTo>
                  <a:pt x="208" y="21"/>
                </a:lnTo>
                <a:lnTo>
                  <a:pt x="207" y="21"/>
                </a:lnTo>
                <a:lnTo>
                  <a:pt x="206" y="21"/>
                </a:lnTo>
                <a:lnTo>
                  <a:pt x="205" y="21"/>
                </a:lnTo>
                <a:lnTo>
                  <a:pt x="205" y="20"/>
                </a:lnTo>
                <a:lnTo>
                  <a:pt x="204" y="20"/>
                </a:lnTo>
                <a:lnTo>
                  <a:pt x="203" y="19"/>
                </a:lnTo>
                <a:lnTo>
                  <a:pt x="204" y="19"/>
                </a:lnTo>
                <a:lnTo>
                  <a:pt x="204" y="18"/>
                </a:lnTo>
                <a:lnTo>
                  <a:pt x="203" y="18"/>
                </a:lnTo>
                <a:lnTo>
                  <a:pt x="203" y="16"/>
                </a:lnTo>
                <a:lnTo>
                  <a:pt x="202" y="13"/>
                </a:lnTo>
                <a:lnTo>
                  <a:pt x="201" y="12"/>
                </a:lnTo>
                <a:lnTo>
                  <a:pt x="201" y="11"/>
                </a:lnTo>
                <a:lnTo>
                  <a:pt x="200" y="11"/>
                </a:lnTo>
                <a:lnTo>
                  <a:pt x="198" y="12"/>
                </a:lnTo>
                <a:lnTo>
                  <a:pt x="197" y="11"/>
                </a:lnTo>
                <a:lnTo>
                  <a:pt x="197" y="10"/>
                </a:lnTo>
                <a:lnTo>
                  <a:pt x="196" y="9"/>
                </a:lnTo>
                <a:lnTo>
                  <a:pt x="195" y="9"/>
                </a:lnTo>
                <a:lnTo>
                  <a:pt x="194" y="9"/>
                </a:lnTo>
                <a:lnTo>
                  <a:pt x="193" y="9"/>
                </a:lnTo>
                <a:lnTo>
                  <a:pt x="193" y="10"/>
                </a:lnTo>
                <a:lnTo>
                  <a:pt x="193" y="11"/>
                </a:lnTo>
                <a:lnTo>
                  <a:pt x="192" y="11"/>
                </a:lnTo>
                <a:lnTo>
                  <a:pt x="192" y="12"/>
                </a:lnTo>
                <a:lnTo>
                  <a:pt x="192" y="13"/>
                </a:lnTo>
                <a:lnTo>
                  <a:pt x="191" y="13"/>
                </a:lnTo>
                <a:lnTo>
                  <a:pt x="190" y="13"/>
                </a:lnTo>
                <a:lnTo>
                  <a:pt x="187" y="12"/>
                </a:lnTo>
                <a:lnTo>
                  <a:pt x="189" y="14"/>
                </a:lnTo>
                <a:lnTo>
                  <a:pt x="189" y="15"/>
                </a:lnTo>
                <a:lnTo>
                  <a:pt x="189" y="16"/>
                </a:lnTo>
                <a:lnTo>
                  <a:pt x="189" y="18"/>
                </a:lnTo>
                <a:lnTo>
                  <a:pt x="187" y="18"/>
                </a:lnTo>
                <a:lnTo>
                  <a:pt x="186" y="19"/>
                </a:lnTo>
                <a:lnTo>
                  <a:pt x="184" y="19"/>
                </a:lnTo>
                <a:lnTo>
                  <a:pt x="183" y="19"/>
                </a:lnTo>
                <a:lnTo>
                  <a:pt x="183" y="20"/>
                </a:lnTo>
                <a:lnTo>
                  <a:pt x="182" y="21"/>
                </a:lnTo>
                <a:lnTo>
                  <a:pt x="181" y="21"/>
                </a:lnTo>
                <a:lnTo>
                  <a:pt x="181" y="20"/>
                </a:lnTo>
                <a:lnTo>
                  <a:pt x="180" y="19"/>
                </a:lnTo>
                <a:lnTo>
                  <a:pt x="179" y="20"/>
                </a:lnTo>
                <a:lnTo>
                  <a:pt x="178" y="19"/>
                </a:lnTo>
                <a:lnTo>
                  <a:pt x="176" y="19"/>
                </a:lnTo>
                <a:lnTo>
                  <a:pt x="175" y="19"/>
                </a:lnTo>
                <a:lnTo>
                  <a:pt x="173" y="20"/>
                </a:lnTo>
                <a:lnTo>
                  <a:pt x="172" y="20"/>
                </a:lnTo>
                <a:lnTo>
                  <a:pt x="171" y="20"/>
                </a:lnTo>
                <a:lnTo>
                  <a:pt x="169" y="20"/>
                </a:lnTo>
                <a:lnTo>
                  <a:pt x="169" y="21"/>
                </a:lnTo>
                <a:lnTo>
                  <a:pt x="167" y="21"/>
                </a:lnTo>
                <a:lnTo>
                  <a:pt x="166" y="21"/>
                </a:lnTo>
                <a:lnTo>
                  <a:pt x="164" y="21"/>
                </a:lnTo>
                <a:lnTo>
                  <a:pt x="164" y="22"/>
                </a:lnTo>
                <a:lnTo>
                  <a:pt x="164" y="23"/>
                </a:lnTo>
                <a:lnTo>
                  <a:pt x="164" y="25"/>
                </a:lnTo>
                <a:lnTo>
                  <a:pt x="164" y="26"/>
                </a:lnTo>
                <a:lnTo>
                  <a:pt x="163" y="25"/>
                </a:lnTo>
                <a:lnTo>
                  <a:pt x="162" y="26"/>
                </a:lnTo>
                <a:lnTo>
                  <a:pt x="161" y="26"/>
                </a:lnTo>
                <a:lnTo>
                  <a:pt x="160" y="26"/>
                </a:lnTo>
                <a:lnTo>
                  <a:pt x="159" y="27"/>
                </a:lnTo>
                <a:lnTo>
                  <a:pt x="156" y="29"/>
                </a:lnTo>
                <a:lnTo>
                  <a:pt x="156" y="30"/>
                </a:lnTo>
                <a:lnTo>
                  <a:pt x="155" y="29"/>
                </a:lnTo>
                <a:lnTo>
                  <a:pt x="152" y="27"/>
                </a:lnTo>
                <a:lnTo>
                  <a:pt x="151" y="27"/>
                </a:lnTo>
                <a:lnTo>
                  <a:pt x="150" y="27"/>
                </a:lnTo>
                <a:lnTo>
                  <a:pt x="149" y="27"/>
                </a:lnTo>
                <a:lnTo>
                  <a:pt x="149" y="29"/>
                </a:lnTo>
                <a:lnTo>
                  <a:pt x="150" y="29"/>
                </a:lnTo>
                <a:lnTo>
                  <a:pt x="149" y="30"/>
                </a:lnTo>
                <a:lnTo>
                  <a:pt x="149" y="31"/>
                </a:lnTo>
                <a:lnTo>
                  <a:pt x="148" y="31"/>
                </a:lnTo>
                <a:lnTo>
                  <a:pt x="147" y="32"/>
                </a:lnTo>
                <a:lnTo>
                  <a:pt x="146" y="33"/>
                </a:lnTo>
                <a:lnTo>
                  <a:pt x="145" y="34"/>
                </a:lnTo>
                <a:lnTo>
                  <a:pt x="144" y="35"/>
                </a:lnTo>
                <a:lnTo>
                  <a:pt x="143" y="35"/>
                </a:lnTo>
                <a:lnTo>
                  <a:pt x="143" y="36"/>
                </a:lnTo>
                <a:lnTo>
                  <a:pt x="141" y="36"/>
                </a:lnTo>
                <a:lnTo>
                  <a:pt x="140" y="36"/>
                </a:lnTo>
                <a:lnTo>
                  <a:pt x="139" y="36"/>
                </a:lnTo>
                <a:lnTo>
                  <a:pt x="138" y="36"/>
                </a:lnTo>
                <a:lnTo>
                  <a:pt x="138" y="38"/>
                </a:lnTo>
                <a:lnTo>
                  <a:pt x="139" y="38"/>
                </a:lnTo>
                <a:lnTo>
                  <a:pt x="139" y="39"/>
                </a:lnTo>
                <a:lnTo>
                  <a:pt x="138" y="41"/>
                </a:lnTo>
                <a:lnTo>
                  <a:pt x="138" y="42"/>
                </a:lnTo>
                <a:lnTo>
                  <a:pt x="137" y="44"/>
                </a:lnTo>
                <a:lnTo>
                  <a:pt x="136" y="44"/>
                </a:lnTo>
                <a:lnTo>
                  <a:pt x="135" y="43"/>
                </a:lnTo>
                <a:lnTo>
                  <a:pt x="136" y="43"/>
                </a:lnTo>
                <a:lnTo>
                  <a:pt x="135" y="42"/>
                </a:lnTo>
                <a:lnTo>
                  <a:pt x="135" y="41"/>
                </a:lnTo>
                <a:lnTo>
                  <a:pt x="135" y="39"/>
                </a:lnTo>
                <a:lnTo>
                  <a:pt x="135" y="38"/>
                </a:lnTo>
                <a:lnTo>
                  <a:pt x="134" y="38"/>
                </a:lnTo>
                <a:lnTo>
                  <a:pt x="134" y="37"/>
                </a:lnTo>
                <a:lnTo>
                  <a:pt x="133" y="37"/>
                </a:lnTo>
                <a:lnTo>
                  <a:pt x="132" y="37"/>
                </a:lnTo>
                <a:lnTo>
                  <a:pt x="130" y="36"/>
                </a:lnTo>
                <a:lnTo>
                  <a:pt x="129" y="36"/>
                </a:lnTo>
                <a:lnTo>
                  <a:pt x="128" y="36"/>
                </a:lnTo>
                <a:lnTo>
                  <a:pt x="127" y="36"/>
                </a:lnTo>
                <a:lnTo>
                  <a:pt x="126" y="36"/>
                </a:lnTo>
                <a:lnTo>
                  <a:pt x="126" y="35"/>
                </a:lnTo>
                <a:lnTo>
                  <a:pt x="125" y="35"/>
                </a:lnTo>
                <a:lnTo>
                  <a:pt x="124" y="34"/>
                </a:lnTo>
                <a:lnTo>
                  <a:pt x="123" y="34"/>
                </a:lnTo>
                <a:lnTo>
                  <a:pt x="122" y="34"/>
                </a:lnTo>
                <a:lnTo>
                  <a:pt x="122" y="33"/>
                </a:lnTo>
                <a:lnTo>
                  <a:pt x="121" y="33"/>
                </a:lnTo>
                <a:lnTo>
                  <a:pt x="120" y="33"/>
                </a:lnTo>
                <a:lnTo>
                  <a:pt x="117" y="33"/>
                </a:lnTo>
                <a:lnTo>
                  <a:pt x="116" y="34"/>
                </a:lnTo>
                <a:lnTo>
                  <a:pt x="116" y="35"/>
                </a:lnTo>
                <a:lnTo>
                  <a:pt x="116" y="34"/>
                </a:lnTo>
                <a:lnTo>
                  <a:pt x="115" y="35"/>
                </a:lnTo>
                <a:lnTo>
                  <a:pt x="114" y="35"/>
                </a:lnTo>
                <a:lnTo>
                  <a:pt x="114" y="34"/>
                </a:lnTo>
                <a:lnTo>
                  <a:pt x="114" y="33"/>
                </a:lnTo>
                <a:lnTo>
                  <a:pt x="113" y="34"/>
                </a:lnTo>
                <a:lnTo>
                  <a:pt x="112" y="34"/>
                </a:lnTo>
                <a:lnTo>
                  <a:pt x="110" y="34"/>
                </a:lnTo>
                <a:lnTo>
                  <a:pt x="110" y="33"/>
                </a:lnTo>
                <a:lnTo>
                  <a:pt x="109" y="33"/>
                </a:lnTo>
                <a:lnTo>
                  <a:pt x="109" y="32"/>
                </a:lnTo>
                <a:lnTo>
                  <a:pt x="107" y="32"/>
                </a:lnTo>
                <a:lnTo>
                  <a:pt x="106" y="31"/>
                </a:lnTo>
                <a:lnTo>
                  <a:pt x="105" y="31"/>
                </a:lnTo>
                <a:lnTo>
                  <a:pt x="104" y="31"/>
                </a:lnTo>
                <a:lnTo>
                  <a:pt x="104" y="32"/>
                </a:lnTo>
                <a:lnTo>
                  <a:pt x="102" y="32"/>
                </a:lnTo>
                <a:lnTo>
                  <a:pt x="101" y="32"/>
                </a:lnTo>
                <a:lnTo>
                  <a:pt x="100" y="32"/>
                </a:lnTo>
                <a:lnTo>
                  <a:pt x="99" y="32"/>
                </a:lnTo>
                <a:lnTo>
                  <a:pt x="98" y="32"/>
                </a:lnTo>
                <a:lnTo>
                  <a:pt x="96" y="32"/>
                </a:lnTo>
                <a:lnTo>
                  <a:pt x="95" y="32"/>
                </a:lnTo>
                <a:lnTo>
                  <a:pt x="94" y="31"/>
                </a:lnTo>
                <a:lnTo>
                  <a:pt x="94" y="32"/>
                </a:lnTo>
                <a:lnTo>
                  <a:pt x="93" y="32"/>
                </a:lnTo>
                <a:lnTo>
                  <a:pt x="92" y="32"/>
                </a:lnTo>
                <a:lnTo>
                  <a:pt x="91" y="32"/>
                </a:lnTo>
                <a:lnTo>
                  <a:pt x="90" y="32"/>
                </a:lnTo>
                <a:lnTo>
                  <a:pt x="90" y="31"/>
                </a:lnTo>
                <a:lnTo>
                  <a:pt x="89" y="31"/>
                </a:lnTo>
                <a:lnTo>
                  <a:pt x="88" y="31"/>
                </a:lnTo>
                <a:lnTo>
                  <a:pt x="87" y="31"/>
                </a:lnTo>
                <a:lnTo>
                  <a:pt x="87" y="32"/>
                </a:lnTo>
                <a:lnTo>
                  <a:pt x="86" y="33"/>
                </a:lnTo>
                <a:lnTo>
                  <a:pt x="86" y="34"/>
                </a:lnTo>
                <a:lnTo>
                  <a:pt x="86" y="35"/>
                </a:lnTo>
                <a:lnTo>
                  <a:pt x="86" y="36"/>
                </a:lnTo>
                <a:lnTo>
                  <a:pt x="87" y="36"/>
                </a:lnTo>
                <a:lnTo>
                  <a:pt x="86" y="36"/>
                </a:lnTo>
                <a:lnTo>
                  <a:pt x="87" y="37"/>
                </a:lnTo>
                <a:lnTo>
                  <a:pt x="88" y="38"/>
                </a:lnTo>
                <a:lnTo>
                  <a:pt x="89" y="38"/>
                </a:lnTo>
                <a:lnTo>
                  <a:pt x="88" y="38"/>
                </a:lnTo>
                <a:lnTo>
                  <a:pt x="87" y="39"/>
                </a:lnTo>
                <a:lnTo>
                  <a:pt x="86" y="39"/>
                </a:lnTo>
                <a:lnTo>
                  <a:pt x="84" y="39"/>
                </a:lnTo>
                <a:lnTo>
                  <a:pt x="83" y="39"/>
                </a:lnTo>
                <a:lnTo>
                  <a:pt x="82" y="39"/>
                </a:lnTo>
                <a:lnTo>
                  <a:pt x="81" y="39"/>
                </a:lnTo>
                <a:lnTo>
                  <a:pt x="80" y="39"/>
                </a:lnTo>
                <a:lnTo>
                  <a:pt x="79" y="43"/>
                </a:lnTo>
                <a:lnTo>
                  <a:pt x="79" y="45"/>
                </a:lnTo>
                <a:lnTo>
                  <a:pt x="79" y="46"/>
                </a:lnTo>
                <a:lnTo>
                  <a:pt x="78" y="47"/>
                </a:lnTo>
                <a:lnTo>
                  <a:pt x="78" y="49"/>
                </a:lnTo>
                <a:lnTo>
                  <a:pt x="77" y="49"/>
                </a:lnTo>
                <a:lnTo>
                  <a:pt x="77" y="50"/>
                </a:lnTo>
                <a:lnTo>
                  <a:pt x="76" y="52"/>
                </a:lnTo>
                <a:lnTo>
                  <a:pt x="73" y="52"/>
                </a:lnTo>
                <a:lnTo>
                  <a:pt x="72" y="53"/>
                </a:lnTo>
                <a:lnTo>
                  <a:pt x="73" y="54"/>
                </a:lnTo>
                <a:lnTo>
                  <a:pt x="75" y="55"/>
                </a:lnTo>
                <a:lnTo>
                  <a:pt x="75" y="56"/>
                </a:lnTo>
                <a:lnTo>
                  <a:pt x="76" y="56"/>
                </a:lnTo>
                <a:lnTo>
                  <a:pt x="76" y="57"/>
                </a:lnTo>
                <a:lnTo>
                  <a:pt x="77" y="57"/>
                </a:lnTo>
                <a:lnTo>
                  <a:pt x="77" y="58"/>
                </a:lnTo>
                <a:lnTo>
                  <a:pt x="76" y="58"/>
                </a:lnTo>
                <a:lnTo>
                  <a:pt x="73" y="60"/>
                </a:lnTo>
                <a:lnTo>
                  <a:pt x="72" y="60"/>
                </a:lnTo>
                <a:lnTo>
                  <a:pt x="69" y="59"/>
                </a:lnTo>
                <a:lnTo>
                  <a:pt x="64" y="57"/>
                </a:lnTo>
                <a:lnTo>
                  <a:pt x="64" y="58"/>
                </a:lnTo>
                <a:lnTo>
                  <a:pt x="63" y="59"/>
                </a:lnTo>
                <a:lnTo>
                  <a:pt x="64" y="60"/>
                </a:lnTo>
                <a:lnTo>
                  <a:pt x="64" y="61"/>
                </a:lnTo>
                <a:lnTo>
                  <a:pt x="65" y="61"/>
                </a:lnTo>
                <a:lnTo>
                  <a:pt x="66" y="62"/>
                </a:lnTo>
                <a:lnTo>
                  <a:pt x="67" y="64"/>
                </a:lnTo>
                <a:lnTo>
                  <a:pt x="68" y="65"/>
                </a:lnTo>
                <a:lnTo>
                  <a:pt x="69" y="65"/>
                </a:lnTo>
                <a:lnTo>
                  <a:pt x="69" y="66"/>
                </a:lnTo>
                <a:lnTo>
                  <a:pt x="68" y="68"/>
                </a:lnTo>
                <a:lnTo>
                  <a:pt x="68" y="69"/>
                </a:lnTo>
                <a:lnTo>
                  <a:pt x="69" y="70"/>
                </a:lnTo>
                <a:lnTo>
                  <a:pt x="70" y="70"/>
                </a:lnTo>
                <a:lnTo>
                  <a:pt x="71" y="71"/>
                </a:lnTo>
                <a:lnTo>
                  <a:pt x="69" y="72"/>
                </a:lnTo>
                <a:lnTo>
                  <a:pt x="67" y="73"/>
                </a:lnTo>
                <a:lnTo>
                  <a:pt x="66" y="73"/>
                </a:lnTo>
                <a:lnTo>
                  <a:pt x="66" y="75"/>
                </a:lnTo>
                <a:lnTo>
                  <a:pt x="65" y="76"/>
                </a:lnTo>
                <a:lnTo>
                  <a:pt x="66" y="77"/>
                </a:lnTo>
                <a:lnTo>
                  <a:pt x="67" y="77"/>
                </a:lnTo>
                <a:lnTo>
                  <a:pt x="67" y="78"/>
                </a:lnTo>
                <a:lnTo>
                  <a:pt x="65" y="79"/>
                </a:lnTo>
                <a:lnTo>
                  <a:pt x="66" y="80"/>
                </a:lnTo>
                <a:lnTo>
                  <a:pt x="67" y="81"/>
                </a:lnTo>
                <a:lnTo>
                  <a:pt x="67" y="82"/>
                </a:lnTo>
                <a:lnTo>
                  <a:pt x="66" y="82"/>
                </a:lnTo>
                <a:lnTo>
                  <a:pt x="65" y="83"/>
                </a:lnTo>
                <a:lnTo>
                  <a:pt x="65" y="84"/>
                </a:lnTo>
                <a:lnTo>
                  <a:pt x="64" y="85"/>
                </a:lnTo>
                <a:lnTo>
                  <a:pt x="63" y="87"/>
                </a:lnTo>
                <a:lnTo>
                  <a:pt x="61" y="87"/>
                </a:lnTo>
                <a:lnTo>
                  <a:pt x="60" y="88"/>
                </a:lnTo>
                <a:lnTo>
                  <a:pt x="60" y="89"/>
                </a:lnTo>
                <a:lnTo>
                  <a:pt x="60" y="90"/>
                </a:lnTo>
                <a:lnTo>
                  <a:pt x="61" y="90"/>
                </a:lnTo>
                <a:lnTo>
                  <a:pt x="63" y="89"/>
                </a:lnTo>
                <a:lnTo>
                  <a:pt x="63" y="90"/>
                </a:lnTo>
                <a:lnTo>
                  <a:pt x="63" y="91"/>
                </a:lnTo>
                <a:lnTo>
                  <a:pt x="64" y="91"/>
                </a:lnTo>
                <a:lnTo>
                  <a:pt x="63" y="91"/>
                </a:lnTo>
                <a:lnTo>
                  <a:pt x="61" y="91"/>
                </a:lnTo>
                <a:lnTo>
                  <a:pt x="60" y="91"/>
                </a:lnTo>
                <a:lnTo>
                  <a:pt x="59" y="91"/>
                </a:lnTo>
                <a:lnTo>
                  <a:pt x="58" y="91"/>
                </a:lnTo>
                <a:lnTo>
                  <a:pt x="58" y="92"/>
                </a:lnTo>
                <a:lnTo>
                  <a:pt x="57" y="92"/>
                </a:lnTo>
                <a:lnTo>
                  <a:pt x="57" y="93"/>
                </a:lnTo>
                <a:lnTo>
                  <a:pt x="58" y="93"/>
                </a:lnTo>
                <a:lnTo>
                  <a:pt x="58" y="94"/>
                </a:lnTo>
                <a:lnTo>
                  <a:pt x="58" y="95"/>
                </a:lnTo>
                <a:lnTo>
                  <a:pt x="57" y="95"/>
                </a:lnTo>
                <a:lnTo>
                  <a:pt x="56" y="95"/>
                </a:lnTo>
                <a:lnTo>
                  <a:pt x="56" y="96"/>
                </a:lnTo>
                <a:lnTo>
                  <a:pt x="56" y="98"/>
                </a:lnTo>
                <a:lnTo>
                  <a:pt x="56" y="99"/>
                </a:lnTo>
                <a:lnTo>
                  <a:pt x="57" y="101"/>
                </a:lnTo>
                <a:lnTo>
                  <a:pt x="55" y="101"/>
                </a:lnTo>
                <a:lnTo>
                  <a:pt x="54" y="101"/>
                </a:lnTo>
                <a:lnTo>
                  <a:pt x="53" y="101"/>
                </a:lnTo>
                <a:lnTo>
                  <a:pt x="52" y="101"/>
                </a:lnTo>
                <a:lnTo>
                  <a:pt x="50" y="101"/>
                </a:lnTo>
                <a:lnTo>
                  <a:pt x="49" y="101"/>
                </a:lnTo>
                <a:lnTo>
                  <a:pt x="49" y="100"/>
                </a:lnTo>
                <a:lnTo>
                  <a:pt x="49" y="99"/>
                </a:lnTo>
                <a:lnTo>
                  <a:pt x="49" y="98"/>
                </a:lnTo>
                <a:lnTo>
                  <a:pt x="49" y="95"/>
                </a:lnTo>
                <a:lnTo>
                  <a:pt x="49" y="94"/>
                </a:lnTo>
                <a:lnTo>
                  <a:pt x="49" y="93"/>
                </a:lnTo>
                <a:lnTo>
                  <a:pt x="48" y="93"/>
                </a:lnTo>
                <a:lnTo>
                  <a:pt x="47" y="92"/>
                </a:lnTo>
                <a:lnTo>
                  <a:pt x="46" y="92"/>
                </a:lnTo>
                <a:lnTo>
                  <a:pt x="45" y="92"/>
                </a:lnTo>
                <a:lnTo>
                  <a:pt x="44" y="92"/>
                </a:lnTo>
                <a:lnTo>
                  <a:pt x="43" y="93"/>
                </a:lnTo>
                <a:lnTo>
                  <a:pt x="43" y="94"/>
                </a:lnTo>
                <a:lnTo>
                  <a:pt x="42" y="95"/>
                </a:lnTo>
                <a:lnTo>
                  <a:pt x="41" y="95"/>
                </a:lnTo>
                <a:lnTo>
                  <a:pt x="40" y="95"/>
                </a:lnTo>
                <a:lnTo>
                  <a:pt x="38" y="96"/>
                </a:lnTo>
                <a:lnTo>
                  <a:pt x="37" y="98"/>
                </a:lnTo>
                <a:lnTo>
                  <a:pt x="36" y="98"/>
                </a:lnTo>
                <a:lnTo>
                  <a:pt x="35" y="98"/>
                </a:lnTo>
                <a:lnTo>
                  <a:pt x="34" y="99"/>
                </a:lnTo>
                <a:lnTo>
                  <a:pt x="33" y="99"/>
                </a:lnTo>
                <a:lnTo>
                  <a:pt x="34" y="100"/>
                </a:lnTo>
                <a:lnTo>
                  <a:pt x="33" y="100"/>
                </a:lnTo>
                <a:lnTo>
                  <a:pt x="33" y="101"/>
                </a:lnTo>
                <a:lnTo>
                  <a:pt x="32" y="101"/>
                </a:lnTo>
                <a:lnTo>
                  <a:pt x="31" y="101"/>
                </a:lnTo>
                <a:lnTo>
                  <a:pt x="30" y="101"/>
                </a:lnTo>
                <a:lnTo>
                  <a:pt x="29" y="101"/>
                </a:lnTo>
                <a:lnTo>
                  <a:pt x="29" y="102"/>
                </a:lnTo>
                <a:lnTo>
                  <a:pt x="27" y="102"/>
                </a:lnTo>
                <a:lnTo>
                  <a:pt x="26" y="102"/>
                </a:lnTo>
                <a:lnTo>
                  <a:pt x="25" y="102"/>
                </a:lnTo>
                <a:lnTo>
                  <a:pt x="25" y="101"/>
                </a:lnTo>
                <a:lnTo>
                  <a:pt x="24" y="102"/>
                </a:lnTo>
                <a:lnTo>
                  <a:pt x="24" y="101"/>
                </a:lnTo>
                <a:lnTo>
                  <a:pt x="24" y="102"/>
                </a:lnTo>
                <a:lnTo>
                  <a:pt x="23" y="101"/>
                </a:lnTo>
                <a:lnTo>
                  <a:pt x="22" y="100"/>
                </a:lnTo>
                <a:lnTo>
                  <a:pt x="21" y="100"/>
                </a:lnTo>
                <a:lnTo>
                  <a:pt x="19" y="100"/>
                </a:lnTo>
                <a:lnTo>
                  <a:pt x="18" y="100"/>
                </a:lnTo>
                <a:lnTo>
                  <a:pt x="16" y="100"/>
                </a:lnTo>
                <a:lnTo>
                  <a:pt x="15" y="99"/>
                </a:lnTo>
                <a:lnTo>
                  <a:pt x="15" y="100"/>
                </a:lnTo>
                <a:lnTo>
                  <a:pt x="15" y="101"/>
                </a:lnTo>
                <a:lnTo>
                  <a:pt x="15" y="102"/>
                </a:lnTo>
                <a:lnTo>
                  <a:pt x="15" y="104"/>
                </a:lnTo>
                <a:lnTo>
                  <a:pt x="18" y="106"/>
                </a:lnTo>
                <a:lnTo>
                  <a:pt x="18" y="107"/>
                </a:lnTo>
                <a:lnTo>
                  <a:pt x="19" y="107"/>
                </a:lnTo>
                <a:lnTo>
                  <a:pt x="19" y="110"/>
                </a:lnTo>
                <a:lnTo>
                  <a:pt x="20" y="111"/>
                </a:lnTo>
                <a:lnTo>
                  <a:pt x="19" y="113"/>
                </a:lnTo>
                <a:lnTo>
                  <a:pt x="20" y="113"/>
                </a:lnTo>
                <a:lnTo>
                  <a:pt x="21" y="114"/>
                </a:lnTo>
                <a:lnTo>
                  <a:pt x="21" y="115"/>
                </a:lnTo>
                <a:lnTo>
                  <a:pt x="21" y="116"/>
                </a:lnTo>
                <a:lnTo>
                  <a:pt x="21" y="117"/>
                </a:lnTo>
                <a:lnTo>
                  <a:pt x="18" y="117"/>
                </a:lnTo>
                <a:lnTo>
                  <a:pt x="14" y="116"/>
                </a:lnTo>
                <a:lnTo>
                  <a:pt x="13" y="121"/>
                </a:lnTo>
                <a:lnTo>
                  <a:pt x="13" y="123"/>
                </a:lnTo>
                <a:lnTo>
                  <a:pt x="12" y="125"/>
                </a:lnTo>
                <a:lnTo>
                  <a:pt x="10" y="127"/>
                </a:lnTo>
                <a:lnTo>
                  <a:pt x="9" y="128"/>
                </a:lnTo>
                <a:lnTo>
                  <a:pt x="9" y="129"/>
                </a:lnTo>
                <a:lnTo>
                  <a:pt x="8" y="131"/>
                </a:lnTo>
                <a:lnTo>
                  <a:pt x="8" y="133"/>
                </a:lnTo>
                <a:lnTo>
                  <a:pt x="9" y="133"/>
                </a:lnTo>
                <a:lnTo>
                  <a:pt x="9" y="135"/>
                </a:lnTo>
                <a:lnTo>
                  <a:pt x="13" y="140"/>
                </a:lnTo>
                <a:lnTo>
                  <a:pt x="12" y="140"/>
                </a:lnTo>
                <a:lnTo>
                  <a:pt x="11" y="140"/>
                </a:lnTo>
                <a:lnTo>
                  <a:pt x="10" y="141"/>
                </a:lnTo>
                <a:lnTo>
                  <a:pt x="12" y="142"/>
                </a:lnTo>
                <a:lnTo>
                  <a:pt x="10" y="144"/>
                </a:lnTo>
                <a:lnTo>
                  <a:pt x="11" y="146"/>
                </a:lnTo>
                <a:lnTo>
                  <a:pt x="14" y="146"/>
                </a:lnTo>
                <a:lnTo>
                  <a:pt x="15" y="146"/>
                </a:lnTo>
                <a:lnTo>
                  <a:pt x="15" y="147"/>
                </a:lnTo>
                <a:lnTo>
                  <a:pt x="15" y="148"/>
                </a:lnTo>
                <a:lnTo>
                  <a:pt x="14" y="148"/>
                </a:lnTo>
                <a:lnTo>
                  <a:pt x="12" y="149"/>
                </a:lnTo>
                <a:lnTo>
                  <a:pt x="11" y="150"/>
                </a:lnTo>
                <a:lnTo>
                  <a:pt x="12" y="152"/>
                </a:lnTo>
                <a:lnTo>
                  <a:pt x="12" y="153"/>
                </a:lnTo>
                <a:lnTo>
                  <a:pt x="11" y="154"/>
                </a:lnTo>
                <a:lnTo>
                  <a:pt x="9" y="153"/>
                </a:lnTo>
                <a:lnTo>
                  <a:pt x="8" y="153"/>
                </a:lnTo>
                <a:lnTo>
                  <a:pt x="9" y="154"/>
                </a:lnTo>
                <a:lnTo>
                  <a:pt x="9" y="156"/>
                </a:lnTo>
                <a:lnTo>
                  <a:pt x="9" y="157"/>
                </a:lnTo>
                <a:lnTo>
                  <a:pt x="10" y="158"/>
                </a:lnTo>
                <a:lnTo>
                  <a:pt x="10" y="159"/>
                </a:lnTo>
                <a:lnTo>
                  <a:pt x="10" y="158"/>
                </a:lnTo>
                <a:lnTo>
                  <a:pt x="12" y="158"/>
                </a:lnTo>
                <a:lnTo>
                  <a:pt x="13" y="159"/>
                </a:lnTo>
                <a:lnTo>
                  <a:pt x="12" y="160"/>
                </a:lnTo>
                <a:lnTo>
                  <a:pt x="12" y="161"/>
                </a:lnTo>
                <a:lnTo>
                  <a:pt x="10" y="161"/>
                </a:lnTo>
                <a:lnTo>
                  <a:pt x="10" y="162"/>
                </a:lnTo>
                <a:lnTo>
                  <a:pt x="10" y="163"/>
                </a:lnTo>
                <a:lnTo>
                  <a:pt x="9" y="163"/>
                </a:lnTo>
                <a:lnTo>
                  <a:pt x="8" y="163"/>
                </a:lnTo>
                <a:lnTo>
                  <a:pt x="6" y="162"/>
                </a:lnTo>
                <a:lnTo>
                  <a:pt x="6" y="165"/>
                </a:lnTo>
                <a:lnTo>
                  <a:pt x="0" y="168"/>
                </a:lnTo>
                <a:lnTo>
                  <a:pt x="1" y="169"/>
                </a:lnTo>
                <a:lnTo>
                  <a:pt x="4" y="169"/>
                </a:lnTo>
                <a:lnTo>
                  <a:pt x="4" y="171"/>
                </a:lnTo>
                <a:lnTo>
                  <a:pt x="4" y="172"/>
                </a:lnTo>
                <a:lnTo>
                  <a:pt x="7" y="173"/>
                </a:lnTo>
                <a:lnTo>
                  <a:pt x="8" y="173"/>
                </a:lnTo>
                <a:lnTo>
                  <a:pt x="9" y="172"/>
                </a:lnTo>
                <a:lnTo>
                  <a:pt x="9" y="174"/>
                </a:lnTo>
                <a:lnTo>
                  <a:pt x="9" y="175"/>
                </a:lnTo>
                <a:lnTo>
                  <a:pt x="8" y="176"/>
                </a:lnTo>
                <a:lnTo>
                  <a:pt x="7" y="176"/>
                </a:lnTo>
                <a:lnTo>
                  <a:pt x="6" y="176"/>
                </a:lnTo>
                <a:lnTo>
                  <a:pt x="4" y="176"/>
                </a:lnTo>
                <a:lnTo>
                  <a:pt x="3" y="177"/>
                </a:lnTo>
                <a:lnTo>
                  <a:pt x="2" y="180"/>
                </a:lnTo>
                <a:lnTo>
                  <a:pt x="1" y="183"/>
                </a:lnTo>
                <a:lnTo>
                  <a:pt x="2" y="183"/>
                </a:lnTo>
                <a:lnTo>
                  <a:pt x="3" y="184"/>
                </a:lnTo>
                <a:lnTo>
                  <a:pt x="4" y="185"/>
                </a:lnTo>
                <a:lnTo>
                  <a:pt x="6" y="185"/>
                </a:lnTo>
                <a:lnTo>
                  <a:pt x="6" y="186"/>
                </a:lnTo>
                <a:lnTo>
                  <a:pt x="6" y="187"/>
                </a:lnTo>
                <a:lnTo>
                  <a:pt x="7" y="187"/>
                </a:lnTo>
                <a:lnTo>
                  <a:pt x="8" y="186"/>
                </a:lnTo>
                <a:lnTo>
                  <a:pt x="9" y="186"/>
                </a:lnTo>
                <a:lnTo>
                  <a:pt x="10" y="186"/>
                </a:lnTo>
                <a:lnTo>
                  <a:pt x="11" y="186"/>
                </a:lnTo>
                <a:lnTo>
                  <a:pt x="12" y="188"/>
                </a:lnTo>
                <a:lnTo>
                  <a:pt x="13" y="188"/>
                </a:lnTo>
                <a:lnTo>
                  <a:pt x="14" y="191"/>
                </a:lnTo>
                <a:lnTo>
                  <a:pt x="15" y="192"/>
                </a:lnTo>
                <a:lnTo>
                  <a:pt x="16" y="192"/>
                </a:lnTo>
                <a:lnTo>
                  <a:pt x="19" y="194"/>
                </a:lnTo>
                <a:lnTo>
                  <a:pt x="20" y="194"/>
                </a:lnTo>
                <a:lnTo>
                  <a:pt x="21" y="194"/>
                </a:lnTo>
                <a:lnTo>
                  <a:pt x="21" y="193"/>
                </a:lnTo>
                <a:lnTo>
                  <a:pt x="22" y="193"/>
                </a:lnTo>
                <a:lnTo>
                  <a:pt x="22" y="192"/>
                </a:lnTo>
                <a:lnTo>
                  <a:pt x="24" y="191"/>
                </a:lnTo>
                <a:lnTo>
                  <a:pt x="25" y="190"/>
                </a:lnTo>
                <a:lnTo>
                  <a:pt x="26" y="190"/>
                </a:lnTo>
                <a:lnTo>
                  <a:pt x="27" y="190"/>
                </a:lnTo>
                <a:lnTo>
                  <a:pt x="30" y="190"/>
                </a:lnTo>
                <a:lnTo>
                  <a:pt x="32" y="191"/>
                </a:lnTo>
                <a:lnTo>
                  <a:pt x="32" y="192"/>
                </a:lnTo>
                <a:lnTo>
                  <a:pt x="33" y="192"/>
                </a:lnTo>
                <a:lnTo>
                  <a:pt x="33" y="193"/>
                </a:lnTo>
                <a:lnTo>
                  <a:pt x="34" y="194"/>
                </a:lnTo>
                <a:lnTo>
                  <a:pt x="34" y="195"/>
                </a:lnTo>
                <a:lnTo>
                  <a:pt x="33" y="195"/>
                </a:lnTo>
                <a:lnTo>
                  <a:pt x="32" y="196"/>
                </a:lnTo>
                <a:lnTo>
                  <a:pt x="30" y="197"/>
                </a:lnTo>
                <a:lnTo>
                  <a:pt x="27" y="198"/>
                </a:lnTo>
                <a:lnTo>
                  <a:pt x="30" y="200"/>
                </a:lnTo>
                <a:lnTo>
                  <a:pt x="31" y="202"/>
                </a:lnTo>
                <a:lnTo>
                  <a:pt x="32" y="202"/>
                </a:lnTo>
                <a:lnTo>
                  <a:pt x="33" y="205"/>
                </a:lnTo>
                <a:lnTo>
                  <a:pt x="34" y="206"/>
                </a:lnTo>
                <a:lnTo>
                  <a:pt x="35" y="207"/>
                </a:lnTo>
                <a:lnTo>
                  <a:pt x="35" y="208"/>
                </a:lnTo>
                <a:lnTo>
                  <a:pt x="37" y="208"/>
                </a:lnTo>
                <a:lnTo>
                  <a:pt x="36" y="210"/>
                </a:lnTo>
                <a:lnTo>
                  <a:pt x="37" y="211"/>
                </a:lnTo>
                <a:lnTo>
                  <a:pt x="38" y="211"/>
                </a:lnTo>
                <a:lnTo>
                  <a:pt x="38" y="213"/>
                </a:lnTo>
                <a:lnTo>
                  <a:pt x="40" y="213"/>
                </a:lnTo>
                <a:lnTo>
                  <a:pt x="41" y="214"/>
                </a:lnTo>
                <a:lnTo>
                  <a:pt x="41" y="215"/>
                </a:lnTo>
                <a:lnTo>
                  <a:pt x="41" y="216"/>
                </a:lnTo>
                <a:lnTo>
                  <a:pt x="40" y="217"/>
                </a:lnTo>
                <a:lnTo>
                  <a:pt x="40" y="218"/>
                </a:lnTo>
                <a:lnTo>
                  <a:pt x="38" y="219"/>
                </a:lnTo>
                <a:lnTo>
                  <a:pt x="37" y="218"/>
                </a:lnTo>
                <a:lnTo>
                  <a:pt x="37" y="217"/>
                </a:lnTo>
                <a:lnTo>
                  <a:pt x="38" y="217"/>
                </a:lnTo>
                <a:lnTo>
                  <a:pt x="37" y="217"/>
                </a:lnTo>
                <a:lnTo>
                  <a:pt x="36" y="217"/>
                </a:lnTo>
                <a:lnTo>
                  <a:pt x="36" y="218"/>
                </a:lnTo>
                <a:lnTo>
                  <a:pt x="36" y="219"/>
                </a:lnTo>
                <a:lnTo>
                  <a:pt x="37" y="219"/>
                </a:lnTo>
                <a:lnTo>
                  <a:pt x="37" y="220"/>
                </a:lnTo>
                <a:lnTo>
                  <a:pt x="36" y="221"/>
                </a:lnTo>
                <a:lnTo>
                  <a:pt x="35" y="222"/>
                </a:lnTo>
                <a:lnTo>
                  <a:pt x="33" y="223"/>
                </a:lnTo>
                <a:lnTo>
                  <a:pt x="36" y="223"/>
                </a:lnTo>
                <a:lnTo>
                  <a:pt x="37" y="223"/>
                </a:lnTo>
                <a:lnTo>
                  <a:pt x="40" y="225"/>
                </a:lnTo>
                <a:lnTo>
                  <a:pt x="41" y="225"/>
                </a:lnTo>
                <a:lnTo>
                  <a:pt x="43" y="226"/>
                </a:lnTo>
                <a:lnTo>
                  <a:pt x="44" y="227"/>
                </a:lnTo>
                <a:lnTo>
                  <a:pt x="44" y="228"/>
                </a:lnTo>
                <a:lnTo>
                  <a:pt x="48" y="227"/>
                </a:lnTo>
                <a:lnTo>
                  <a:pt x="49" y="226"/>
                </a:lnTo>
                <a:lnTo>
                  <a:pt x="49" y="225"/>
                </a:lnTo>
                <a:lnTo>
                  <a:pt x="48" y="225"/>
                </a:lnTo>
                <a:lnTo>
                  <a:pt x="47" y="225"/>
                </a:lnTo>
                <a:lnTo>
                  <a:pt x="48" y="223"/>
                </a:lnTo>
                <a:lnTo>
                  <a:pt x="47" y="223"/>
                </a:lnTo>
                <a:lnTo>
                  <a:pt x="48" y="221"/>
                </a:lnTo>
                <a:lnTo>
                  <a:pt x="50" y="221"/>
                </a:lnTo>
                <a:lnTo>
                  <a:pt x="52" y="222"/>
                </a:lnTo>
                <a:lnTo>
                  <a:pt x="50" y="222"/>
                </a:lnTo>
                <a:lnTo>
                  <a:pt x="50" y="223"/>
                </a:lnTo>
                <a:lnTo>
                  <a:pt x="52" y="223"/>
                </a:lnTo>
                <a:lnTo>
                  <a:pt x="54" y="227"/>
                </a:lnTo>
                <a:lnTo>
                  <a:pt x="56" y="226"/>
                </a:lnTo>
                <a:lnTo>
                  <a:pt x="57" y="226"/>
                </a:lnTo>
                <a:lnTo>
                  <a:pt x="58" y="226"/>
                </a:lnTo>
                <a:lnTo>
                  <a:pt x="58" y="225"/>
                </a:lnTo>
                <a:lnTo>
                  <a:pt x="59" y="223"/>
                </a:lnTo>
                <a:lnTo>
                  <a:pt x="59" y="222"/>
                </a:lnTo>
                <a:lnTo>
                  <a:pt x="61" y="222"/>
                </a:lnTo>
                <a:lnTo>
                  <a:pt x="63" y="223"/>
                </a:lnTo>
                <a:lnTo>
                  <a:pt x="61" y="223"/>
                </a:lnTo>
                <a:lnTo>
                  <a:pt x="63" y="223"/>
                </a:lnTo>
                <a:lnTo>
                  <a:pt x="65" y="225"/>
                </a:lnTo>
                <a:lnTo>
                  <a:pt x="65" y="223"/>
                </a:lnTo>
                <a:lnTo>
                  <a:pt x="65" y="222"/>
                </a:lnTo>
                <a:lnTo>
                  <a:pt x="66" y="222"/>
                </a:lnTo>
                <a:lnTo>
                  <a:pt x="67" y="222"/>
                </a:lnTo>
                <a:lnTo>
                  <a:pt x="68" y="223"/>
                </a:lnTo>
                <a:lnTo>
                  <a:pt x="69" y="222"/>
                </a:lnTo>
                <a:lnTo>
                  <a:pt x="70" y="222"/>
                </a:lnTo>
                <a:lnTo>
                  <a:pt x="70" y="223"/>
                </a:lnTo>
                <a:lnTo>
                  <a:pt x="72" y="222"/>
                </a:lnTo>
                <a:lnTo>
                  <a:pt x="72" y="223"/>
                </a:lnTo>
                <a:lnTo>
                  <a:pt x="73" y="223"/>
                </a:lnTo>
                <a:lnTo>
                  <a:pt x="75" y="222"/>
                </a:lnTo>
                <a:lnTo>
                  <a:pt x="73" y="221"/>
                </a:lnTo>
                <a:lnTo>
                  <a:pt x="75" y="218"/>
                </a:lnTo>
                <a:lnTo>
                  <a:pt x="75" y="217"/>
                </a:lnTo>
                <a:lnTo>
                  <a:pt x="76" y="217"/>
                </a:lnTo>
                <a:lnTo>
                  <a:pt x="75" y="216"/>
                </a:lnTo>
                <a:lnTo>
                  <a:pt x="76" y="215"/>
                </a:lnTo>
                <a:lnTo>
                  <a:pt x="79" y="220"/>
                </a:lnTo>
                <a:lnTo>
                  <a:pt x="80" y="220"/>
                </a:lnTo>
                <a:lnTo>
                  <a:pt x="82" y="220"/>
                </a:lnTo>
                <a:lnTo>
                  <a:pt x="84" y="220"/>
                </a:lnTo>
                <a:lnTo>
                  <a:pt x="84" y="219"/>
                </a:lnTo>
                <a:lnTo>
                  <a:pt x="86" y="219"/>
                </a:lnTo>
                <a:lnTo>
                  <a:pt x="87" y="219"/>
                </a:lnTo>
                <a:lnTo>
                  <a:pt x="89" y="219"/>
                </a:lnTo>
                <a:lnTo>
                  <a:pt x="90" y="219"/>
                </a:lnTo>
                <a:lnTo>
                  <a:pt x="91" y="218"/>
                </a:lnTo>
                <a:lnTo>
                  <a:pt x="92" y="218"/>
                </a:lnTo>
                <a:lnTo>
                  <a:pt x="93" y="216"/>
                </a:lnTo>
                <a:lnTo>
                  <a:pt x="94" y="215"/>
                </a:lnTo>
                <a:lnTo>
                  <a:pt x="94" y="214"/>
                </a:lnTo>
                <a:lnTo>
                  <a:pt x="95" y="214"/>
                </a:lnTo>
                <a:lnTo>
                  <a:pt x="96" y="213"/>
                </a:lnTo>
                <a:lnTo>
                  <a:pt x="98" y="213"/>
                </a:lnTo>
                <a:lnTo>
                  <a:pt x="98" y="214"/>
                </a:lnTo>
                <a:lnTo>
                  <a:pt x="98" y="215"/>
                </a:lnTo>
                <a:lnTo>
                  <a:pt x="98" y="216"/>
                </a:lnTo>
                <a:lnTo>
                  <a:pt x="100" y="217"/>
                </a:lnTo>
                <a:lnTo>
                  <a:pt x="99" y="218"/>
                </a:lnTo>
                <a:lnTo>
                  <a:pt x="104" y="221"/>
                </a:lnTo>
                <a:lnTo>
                  <a:pt x="106" y="221"/>
                </a:lnTo>
                <a:lnTo>
                  <a:pt x="105" y="221"/>
                </a:lnTo>
                <a:lnTo>
                  <a:pt x="105" y="219"/>
                </a:lnTo>
                <a:lnTo>
                  <a:pt x="109" y="219"/>
                </a:lnTo>
                <a:lnTo>
                  <a:pt x="107" y="219"/>
                </a:lnTo>
                <a:lnTo>
                  <a:pt x="106" y="218"/>
                </a:lnTo>
                <a:lnTo>
                  <a:pt x="107" y="218"/>
                </a:lnTo>
                <a:lnTo>
                  <a:pt x="109" y="218"/>
                </a:lnTo>
                <a:lnTo>
                  <a:pt x="109" y="215"/>
                </a:lnTo>
                <a:lnTo>
                  <a:pt x="110" y="213"/>
                </a:lnTo>
                <a:lnTo>
                  <a:pt x="114" y="214"/>
                </a:lnTo>
                <a:lnTo>
                  <a:pt x="114" y="213"/>
                </a:lnTo>
                <a:lnTo>
                  <a:pt x="116" y="214"/>
                </a:lnTo>
                <a:lnTo>
                  <a:pt x="117" y="214"/>
                </a:lnTo>
                <a:lnTo>
                  <a:pt x="118" y="215"/>
                </a:lnTo>
                <a:lnTo>
                  <a:pt x="118" y="216"/>
                </a:lnTo>
                <a:lnTo>
                  <a:pt x="120" y="216"/>
                </a:lnTo>
                <a:lnTo>
                  <a:pt x="122" y="216"/>
                </a:lnTo>
                <a:lnTo>
                  <a:pt x="123" y="216"/>
                </a:lnTo>
                <a:lnTo>
                  <a:pt x="123" y="217"/>
                </a:lnTo>
                <a:lnTo>
                  <a:pt x="125" y="217"/>
                </a:lnTo>
                <a:lnTo>
                  <a:pt x="126" y="219"/>
                </a:lnTo>
                <a:lnTo>
                  <a:pt x="126" y="220"/>
                </a:lnTo>
                <a:lnTo>
                  <a:pt x="127" y="220"/>
                </a:lnTo>
                <a:lnTo>
                  <a:pt x="127" y="221"/>
                </a:lnTo>
                <a:lnTo>
                  <a:pt x="127" y="222"/>
                </a:lnTo>
                <a:lnTo>
                  <a:pt x="130" y="221"/>
                </a:lnTo>
                <a:lnTo>
                  <a:pt x="133" y="219"/>
                </a:lnTo>
                <a:lnTo>
                  <a:pt x="134" y="217"/>
                </a:lnTo>
                <a:lnTo>
                  <a:pt x="136" y="217"/>
                </a:lnTo>
                <a:lnTo>
                  <a:pt x="138" y="218"/>
                </a:lnTo>
                <a:lnTo>
                  <a:pt x="138" y="219"/>
                </a:lnTo>
                <a:lnTo>
                  <a:pt x="145" y="219"/>
                </a:lnTo>
                <a:lnTo>
                  <a:pt x="143" y="221"/>
                </a:lnTo>
                <a:lnTo>
                  <a:pt x="144" y="222"/>
                </a:lnTo>
                <a:lnTo>
                  <a:pt x="144" y="225"/>
                </a:lnTo>
                <a:lnTo>
                  <a:pt x="145" y="225"/>
                </a:lnTo>
                <a:lnTo>
                  <a:pt x="146" y="226"/>
                </a:lnTo>
                <a:lnTo>
                  <a:pt x="147" y="226"/>
                </a:lnTo>
                <a:lnTo>
                  <a:pt x="147" y="227"/>
                </a:lnTo>
                <a:lnTo>
                  <a:pt x="147" y="228"/>
                </a:lnTo>
                <a:lnTo>
                  <a:pt x="148" y="229"/>
                </a:lnTo>
                <a:lnTo>
                  <a:pt x="149" y="230"/>
                </a:lnTo>
                <a:lnTo>
                  <a:pt x="150" y="230"/>
                </a:lnTo>
                <a:lnTo>
                  <a:pt x="151" y="230"/>
                </a:lnTo>
                <a:lnTo>
                  <a:pt x="151" y="229"/>
                </a:lnTo>
                <a:lnTo>
                  <a:pt x="152" y="229"/>
                </a:lnTo>
                <a:lnTo>
                  <a:pt x="152" y="228"/>
                </a:lnTo>
                <a:lnTo>
                  <a:pt x="153" y="228"/>
                </a:lnTo>
                <a:lnTo>
                  <a:pt x="155" y="228"/>
                </a:lnTo>
                <a:lnTo>
                  <a:pt x="156" y="227"/>
                </a:lnTo>
                <a:lnTo>
                  <a:pt x="156" y="228"/>
                </a:lnTo>
                <a:lnTo>
                  <a:pt x="157" y="228"/>
                </a:lnTo>
                <a:lnTo>
                  <a:pt x="158" y="228"/>
                </a:lnTo>
                <a:lnTo>
                  <a:pt x="158" y="229"/>
                </a:lnTo>
                <a:lnTo>
                  <a:pt x="159" y="230"/>
                </a:lnTo>
                <a:lnTo>
                  <a:pt x="159" y="229"/>
                </a:lnTo>
                <a:lnTo>
                  <a:pt x="161" y="230"/>
                </a:lnTo>
                <a:lnTo>
                  <a:pt x="161" y="231"/>
                </a:lnTo>
                <a:lnTo>
                  <a:pt x="161" y="232"/>
                </a:lnTo>
                <a:lnTo>
                  <a:pt x="161" y="233"/>
                </a:lnTo>
                <a:lnTo>
                  <a:pt x="161" y="234"/>
                </a:lnTo>
                <a:lnTo>
                  <a:pt x="162" y="234"/>
                </a:lnTo>
                <a:lnTo>
                  <a:pt x="163" y="236"/>
                </a:lnTo>
                <a:lnTo>
                  <a:pt x="164" y="236"/>
                </a:lnTo>
                <a:lnTo>
                  <a:pt x="166" y="237"/>
                </a:lnTo>
                <a:lnTo>
                  <a:pt x="167" y="237"/>
                </a:lnTo>
                <a:lnTo>
                  <a:pt x="168" y="237"/>
                </a:lnTo>
                <a:lnTo>
                  <a:pt x="168" y="238"/>
                </a:lnTo>
                <a:lnTo>
                  <a:pt x="169" y="237"/>
                </a:lnTo>
                <a:lnTo>
                  <a:pt x="170" y="237"/>
                </a:lnTo>
                <a:lnTo>
                  <a:pt x="171" y="237"/>
                </a:lnTo>
                <a:lnTo>
                  <a:pt x="172" y="236"/>
                </a:lnTo>
                <a:lnTo>
                  <a:pt x="173" y="236"/>
                </a:lnTo>
                <a:lnTo>
                  <a:pt x="173" y="234"/>
                </a:lnTo>
                <a:lnTo>
                  <a:pt x="174" y="233"/>
                </a:lnTo>
                <a:lnTo>
                  <a:pt x="175" y="233"/>
                </a:lnTo>
                <a:lnTo>
                  <a:pt x="175" y="232"/>
                </a:lnTo>
                <a:lnTo>
                  <a:pt x="176" y="231"/>
                </a:lnTo>
                <a:lnTo>
                  <a:pt x="178" y="230"/>
                </a:lnTo>
                <a:lnTo>
                  <a:pt x="179" y="230"/>
                </a:lnTo>
                <a:lnTo>
                  <a:pt x="180" y="230"/>
                </a:lnTo>
                <a:lnTo>
                  <a:pt x="181" y="230"/>
                </a:lnTo>
                <a:lnTo>
                  <a:pt x="182" y="230"/>
                </a:lnTo>
                <a:lnTo>
                  <a:pt x="183" y="231"/>
                </a:lnTo>
                <a:lnTo>
                  <a:pt x="184" y="232"/>
                </a:lnTo>
                <a:lnTo>
                  <a:pt x="184" y="233"/>
                </a:lnTo>
                <a:lnTo>
                  <a:pt x="185" y="233"/>
                </a:lnTo>
                <a:lnTo>
                  <a:pt x="186" y="233"/>
                </a:lnTo>
                <a:lnTo>
                  <a:pt x="186" y="234"/>
                </a:lnTo>
                <a:lnTo>
                  <a:pt x="187" y="234"/>
                </a:lnTo>
                <a:lnTo>
                  <a:pt x="189" y="234"/>
                </a:lnTo>
                <a:lnTo>
                  <a:pt x="189" y="232"/>
                </a:lnTo>
                <a:lnTo>
                  <a:pt x="189" y="231"/>
                </a:lnTo>
                <a:lnTo>
                  <a:pt x="189" y="229"/>
                </a:lnTo>
                <a:lnTo>
                  <a:pt x="189" y="227"/>
                </a:lnTo>
                <a:lnTo>
                  <a:pt x="189" y="226"/>
                </a:lnTo>
                <a:lnTo>
                  <a:pt x="191" y="225"/>
                </a:lnTo>
                <a:lnTo>
                  <a:pt x="192" y="225"/>
                </a:lnTo>
                <a:lnTo>
                  <a:pt x="192" y="226"/>
                </a:lnTo>
                <a:lnTo>
                  <a:pt x="192" y="229"/>
                </a:lnTo>
                <a:lnTo>
                  <a:pt x="191" y="230"/>
                </a:lnTo>
                <a:lnTo>
                  <a:pt x="191" y="232"/>
                </a:lnTo>
                <a:lnTo>
                  <a:pt x="191" y="234"/>
                </a:lnTo>
                <a:lnTo>
                  <a:pt x="192" y="234"/>
                </a:lnTo>
                <a:lnTo>
                  <a:pt x="193" y="234"/>
                </a:lnTo>
                <a:lnTo>
                  <a:pt x="195" y="236"/>
                </a:lnTo>
                <a:lnTo>
                  <a:pt x="196" y="236"/>
                </a:lnTo>
                <a:lnTo>
                  <a:pt x="197" y="236"/>
                </a:lnTo>
                <a:lnTo>
                  <a:pt x="198" y="236"/>
                </a:lnTo>
                <a:lnTo>
                  <a:pt x="200" y="237"/>
                </a:lnTo>
                <a:lnTo>
                  <a:pt x="201" y="238"/>
                </a:lnTo>
                <a:lnTo>
                  <a:pt x="201" y="239"/>
                </a:lnTo>
                <a:lnTo>
                  <a:pt x="200" y="239"/>
                </a:lnTo>
                <a:lnTo>
                  <a:pt x="200" y="240"/>
                </a:lnTo>
                <a:lnTo>
                  <a:pt x="200" y="241"/>
                </a:lnTo>
                <a:lnTo>
                  <a:pt x="201" y="241"/>
                </a:lnTo>
                <a:lnTo>
                  <a:pt x="202" y="241"/>
                </a:lnTo>
                <a:lnTo>
                  <a:pt x="203" y="240"/>
                </a:lnTo>
                <a:lnTo>
                  <a:pt x="204" y="240"/>
                </a:lnTo>
                <a:lnTo>
                  <a:pt x="205" y="240"/>
                </a:lnTo>
                <a:lnTo>
                  <a:pt x="206" y="240"/>
                </a:lnTo>
                <a:lnTo>
                  <a:pt x="206" y="239"/>
                </a:lnTo>
                <a:lnTo>
                  <a:pt x="207" y="239"/>
                </a:lnTo>
                <a:lnTo>
                  <a:pt x="207" y="238"/>
                </a:lnTo>
                <a:lnTo>
                  <a:pt x="208" y="239"/>
                </a:lnTo>
                <a:lnTo>
                  <a:pt x="208" y="240"/>
                </a:lnTo>
                <a:lnTo>
                  <a:pt x="209" y="241"/>
                </a:lnTo>
                <a:lnTo>
                  <a:pt x="212" y="242"/>
                </a:lnTo>
                <a:lnTo>
                  <a:pt x="212" y="243"/>
                </a:lnTo>
                <a:lnTo>
                  <a:pt x="212" y="244"/>
                </a:lnTo>
                <a:lnTo>
                  <a:pt x="215" y="246"/>
                </a:lnTo>
                <a:lnTo>
                  <a:pt x="216" y="246"/>
                </a:lnTo>
                <a:lnTo>
                  <a:pt x="217" y="246"/>
                </a:lnTo>
                <a:lnTo>
                  <a:pt x="216" y="248"/>
                </a:lnTo>
                <a:lnTo>
                  <a:pt x="217" y="248"/>
                </a:lnTo>
                <a:lnTo>
                  <a:pt x="216" y="249"/>
                </a:lnTo>
                <a:lnTo>
                  <a:pt x="217" y="250"/>
                </a:lnTo>
                <a:lnTo>
                  <a:pt x="217" y="251"/>
                </a:lnTo>
                <a:lnTo>
                  <a:pt x="216" y="252"/>
                </a:lnTo>
                <a:lnTo>
                  <a:pt x="216" y="253"/>
                </a:lnTo>
                <a:lnTo>
                  <a:pt x="217" y="253"/>
                </a:lnTo>
                <a:lnTo>
                  <a:pt x="216" y="254"/>
                </a:lnTo>
                <a:lnTo>
                  <a:pt x="216" y="255"/>
                </a:lnTo>
                <a:lnTo>
                  <a:pt x="216" y="256"/>
                </a:lnTo>
                <a:lnTo>
                  <a:pt x="216" y="258"/>
                </a:lnTo>
                <a:lnTo>
                  <a:pt x="215" y="260"/>
                </a:lnTo>
                <a:lnTo>
                  <a:pt x="214" y="261"/>
                </a:lnTo>
                <a:lnTo>
                  <a:pt x="214" y="262"/>
                </a:lnTo>
                <a:lnTo>
                  <a:pt x="214" y="263"/>
                </a:lnTo>
                <a:lnTo>
                  <a:pt x="214" y="264"/>
                </a:lnTo>
                <a:lnTo>
                  <a:pt x="214" y="265"/>
                </a:lnTo>
                <a:lnTo>
                  <a:pt x="213" y="265"/>
                </a:lnTo>
                <a:lnTo>
                  <a:pt x="213" y="266"/>
                </a:lnTo>
                <a:lnTo>
                  <a:pt x="212" y="266"/>
                </a:lnTo>
                <a:lnTo>
                  <a:pt x="212" y="267"/>
                </a:lnTo>
                <a:lnTo>
                  <a:pt x="209" y="269"/>
                </a:lnTo>
                <a:lnTo>
                  <a:pt x="209" y="271"/>
                </a:lnTo>
                <a:lnTo>
                  <a:pt x="208" y="273"/>
                </a:lnTo>
                <a:lnTo>
                  <a:pt x="209" y="273"/>
                </a:lnTo>
                <a:lnTo>
                  <a:pt x="209" y="274"/>
                </a:lnTo>
                <a:lnTo>
                  <a:pt x="209" y="275"/>
                </a:lnTo>
                <a:lnTo>
                  <a:pt x="212" y="275"/>
                </a:lnTo>
                <a:lnTo>
                  <a:pt x="214" y="276"/>
                </a:lnTo>
                <a:lnTo>
                  <a:pt x="215" y="276"/>
                </a:lnTo>
                <a:lnTo>
                  <a:pt x="216" y="275"/>
                </a:lnTo>
                <a:lnTo>
                  <a:pt x="217" y="275"/>
                </a:lnTo>
                <a:lnTo>
                  <a:pt x="219" y="274"/>
                </a:lnTo>
                <a:lnTo>
                  <a:pt x="219" y="273"/>
                </a:lnTo>
                <a:lnTo>
                  <a:pt x="220" y="273"/>
                </a:lnTo>
                <a:lnTo>
                  <a:pt x="221" y="273"/>
                </a:lnTo>
                <a:lnTo>
                  <a:pt x="223" y="272"/>
                </a:lnTo>
                <a:lnTo>
                  <a:pt x="224" y="272"/>
                </a:lnTo>
                <a:lnTo>
                  <a:pt x="224" y="271"/>
                </a:lnTo>
                <a:lnTo>
                  <a:pt x="225" y="272"/>
                </a:lnTo>
                <a:lnTo>
                  <a:pt x="226" y="271"/>
                </a:lnTo>
                <a:lnTo>
                  <a:pt x="227" y="271"/>
                </a:lnTo>
                <a:lnTo>
                  <a:pt x="227" y="269"/>
                </a:lnTo>
                <a:lnTo>
                  <a:pt x="228" y="269"/>
                </a:lnTo>
                <a:lnTo>
                  <a:pt x="228" y="268"/>
                </a:lnTo>
                <a:lnTo>
                  <a:pt x="229" y="268"/>
                </a:lnTo>
                <a:lnTo>
                  <a:pt x="231" y="268"/>
                </a:lnTo>
                <a:lnTo>
                  <a:pt x="231" y="269"/>
                </a:lnTo>
                <a:lnTo>
                  <a:pt x="231" y="271"/>
                </a:lnTo>
                <a:lnTo>
                  <a:pt x="231" y="274"/>
                </a:lnTo>
                <a:lnTo>
                  <a:pt x="231" y="276"/>
                </a:lnTo>
                <a:lnTo>
                  <a:pt x="232" y="277"/>
                </a:lnTo>
                <a:lnTo>
                  <a:pt x="232" y="278"/>
                </a:lnTo>
                <a:lnTo>
                  <a:pt x="231" y="279"/>
                </a:lnTo>
                <a:lnTo>
                  <a:pt x="230" y="280"/>
                </a:lnTo>
                <a:lnTo>
                  <a:pt x="229" y="281"/>
                </a:lnTo>
                <a:lnTo>
                  <a:pt x="228" y="283"/>
                </a:lnTo>
                <a:lnTo>
                  <a:pt x="228" y="284"/>
                </a:lnTo>
                <a:lnTo>
                  <a:pt x="228" y="286"/>
                </a:lnTo>
                <a:lnTo>
                  <a:pt x="228" y="287"/>
                </a:lnTo>
                <a:lnTo>
                  <a:pt x="228" y="288"/>
                </a:lnTo>
                <a:lnTo>
                  <a:pt x="227" y="288"/>
                </a:lnTo>
                <a:lnTo>
                  <a:pt x="227" y="289"/>
                </a:lnTo>
                <a:lnTo>
                  <a:pt x="227" y="290"/>
                </a:lnTo>
                <a:lnTo>
                  <a:pt x="226" y="292"/>
                </a:lnTo>
                <a:lnTo>
                  <a:pt x="226" y="294"/>
                </a:lnTo>
                <a:lnTo>
                  <a:pt x="226" y="295"/>
                </a:lnTo>
                <a:lnTo>
                  <a:pt x="225" y="295"/>
                </a:lnTo>
                <a:lnTo>
                  <a:pt x="225" y="296"/>
                </a:lnTo>
                <a:lnTo>
                  <a:pt x="225" y="297"/>
                </a:lnTo>
                <a:lnTo>
                  <a:pt x="225" y="298"/>
                </a:lnTo>
                <a:lnTo>
                  <a:pt x="226" y="298"/>
                </a:lnTo>
                <a:lnTo>
                  <a:pt x="227" y="299"/>
                </a:lnTo>
                <a:lnTo>
                  <a:pt x="228" y="299"/>
                </a:lnTo>
                <a:lnTo>
                  <a:pt x="229" y="299"/>
                </a:lnTo>
                <a:lnTo>
                  <a:pt x="230" y="300"/>
                </a:lnTo>
                <a:lnTo>
                  <a:pt x="231" y="300"/>
                </a:lnTo>
                <a:lnTo>
                  <a:pt x="231" y="301"/>
                </a:lnTo>
                <a:lnTo>
                  <a:pt x="232" y="301"/>
                </a:lnTo>
                <a:lnTo>
                  <a:pt x="233" y="301"/>
                </a:lnTo>
                <a:lnTo>
                  <a:pt x="235" y="301"/>
                </a:lnTo>
                <a:lnTo>
                  <a:pt x="236" y="301"/>
                </a:lnTo>
                <a:lnTo>
                  <a:pt x="236" y="300"/>
                </a:lnTo>
                <a:lnTo>
                  <a:pt x="237" y="301"/>
                </a:lnTo>
                <a:lnTo>
                  <a:pt x="238" y="302"/>
                </a:lnTo>
                <a:lnTo>
                  <a:pt x="239" y="302"/>
                </a:lnTo>
                <a:lnTo>
                  <a:pt x="241" y="303"/>
                </a:lnTo>
                <a:lnTo>
                  <a:pt x="242" y="304"/>
                </a:lnTo>
                <a:lnTo>
                  <a:pt x="243" y="304"/>
                </a:lnTo>
                <a:lnTo>
                  <a:pt x="244" y="304"/>
                </a:lnTo>
                <a:lnTo>
                  <a:pt x="246" y="304"/>
                </a:lnTo>
                <a:lnTo>
                  <a:pt x="248" y="303"/>
                </a:lnTo>
                <a:lnTo>
                  <a:pt x="249" y="304"/>
                </a:lnTo>
                <a:lnTo>
                  <a:pt x="250" y="304"/>
                </a:lnTo>
                <a:lnTo>
                  <a:pt x="250" y="306"/>
                </a:lnTo>
                <a:lnTo>
                  <a:pt x="251" y="306"/>
                </a:lnTo>
                <a:lnTo>
                  <a:pt x="251" y="307"/>
                </a:lnTo>
                <a:lnTo>
                  <a:pt x="251" y="308"/>
                </a:lnTo>
                <a:lnTo>
                  <a:pt x="250" y="308"/>
                </a:lnTo>
                <a:lnTo>
                  <a:pt x="251" y="308"/>
                </a:lnTo>
                <a:lnTo>
                  <a:pt x="251" y="309"/>
                </a:lnTo>
                <a:lnTo>
                  <a:pt x="250" y="310"/>
                </a:lnTo>
                <a:lnTo>
                  <a:pt x="251" y="310"/>
                </a:lnTo>
                <a:lnTo>
                  <a:pt x="251" y="311"/>
                </a:lnTo>
                <a:lnTo>
                  <a:pt x="252" y="311"/>
                </a:lnTo>
                <a:lnTo>
                  <a:pt x="253" y="311"/>
                </a:lnTo>
                <a:lnTo>
                  <a:pt x="253" y="310"/>
                </a:lnTo>
                <a:lnTo>
                  <a:pt x="254" y="310"/>
                </a:lnTo>
                <a:lnTo>
                  <a:pt x="254" y="309"/>
                </a:lnTo>
                <a:lnTo>
                  <a:pt x="255" y="309"/>
                </a:lnTo>
                <a:lnTo>
                  <a:pt x="256" y="308"/>
                </a:lnTo>
                <a:lnTo>
                  <a:pt x="258" y="308"/>
                </a:lnTo>
                <a:lnTo>
                  <a:pt x="259" y="308"/>
                </a:lnTo>
                <a:lnTo>
                  <a:pt x="259" y="309"/>
                </a:lnTo>
                <a:lnTo>
                  <a:pt x="259" y="310"/>
                </a:lnTo>
                <a:lnTo>
                  <a:pt x="260" y="309"/>
                </a:lnTo>
                <a:lnTo>
                  <a:pt x="261" y="309"/>
                </a:lnTo>
                <a:lnTo>
                  <a:pt x="262" y="310"/>
                </a:lnTo>
                <a:lnTo>
                  <a:pt x="263" y="310"/>
                </a:lnTo>
                <a:lnTo>
                  <a:pt x="263" y="311"/>
                </a:lnTo>
                <a:lnTo>
                  <a:pt x="264" y="311"/>
                </a:lnTo>
                <a:lnTo>
                  <a:pt x="265" y="311"/>
                </a:lnTo>
                <a:lnTo>
                  <a:pt x="266" y="311"/>
                </a:lnTo>
                <a:lnTo>
                  <a:pt x="267" y="310"/>
                </a:lnTo>
                <a:lnTo>
                  <a:pt x="269" y="309"/>
                </a:lnTo>
                <a:lnTo>
                  <a:pt x="270" y="309"/>
                </a:lnTo>
                <a:lnTo>
                  <a:pt x="270" y="310"/>
                </a:lnTo>
                <a:lnTo>
                  <a:pt x="271" y="310"/>
                </a:lnTo>
                <a:lnTo>
                  <a:pt x="272" y="310"/>
                </a:lnTo>
                <a:lnTo>
                  <a:pt x="272" y="309"/>
                </a:lnTo>
                <a:lnTo>
                  <a:pt x="272" y="308"/>
                </a:lnTo>
                <a:lnTo>
                  <a:pt x="272" y="307"/>
                </a:lnTo>
                <a:lnTo>
                  <a:pt x="272" y="306"/>
                </a:lnTo>
                <a:lnTo>
                  <a:pt x="272" y="304"/>
                </a:lnTo>
                <a:lnTo>
                  <a:pt x="272" y="303"/>
                </a:lnTo>
                <a:lnTo>
                  <a:pt x="273" y="302"/>
                </a:lnTo>
                <a:lnTo>
                  <a:pt x="273" y="301"/>
                </a:lnTo>
                <a:lnTo>
                  <a:pt x="273" y="300"/>
                </a:lnTo>
                <a:lnTo>
                  <a:pt x="274" y="299"/>
                </a:lnTo>
                <a:lnTo>
                  <a:pt x="274" y="298"/>
                </a:lnTo>
                <a:lnTo>
                  <a:pt x="274" y="297"/>
                </a:lnTo>
                <a:lnTo>
                  <a:pt x="275" y="297"/>
                </a:lnTo>
                <a:lnTo>
                  <a:pt x="275" y="296"/>
                </a:lnTo>
                <a:lnTo>
                  <a:pt x="275" y="295"/>
                </a:lnTo>
                <a:lnTo>
                  <a:pt x="276" y="295"/>
                </a:lnTo>
                <a:lnTo>
                  <a:pt x="276" y="294"/>
                </a:lnTo>
                <a:lnTo>
                  <a:pt x="276" y="292"/>
                </a:lnTo>
                <a:lnTo>
                  <a:pt x="276" y="291"/>
                </a:lnTo>
                <a:lnTo>
                  <a:pt x="277" y="290"/>
                </a:lnTo>
                <a:lnTo>
                  <a:pt x="276" y="290"/>
                </a:lnTo>
                <a:lnTo>
                  <a:pt x="276" y="289"/>
                </a:lnTo>
                <a:lnTo>
                  <a:pt x="275" y="288"/>
                </a:lnTo>
                <a:lnTo>
                  <a:pt x="275" y="287"/>
                </a:lnTo>
                <a:lnTo>
                  <a:pt x="274" y="286"/>
                </a:lnTo>
                <a:lnTo>
                  <a:pt x="275" y="285"/>
                </a:lnTo>
                <a:lnTo>
                  <a:pt x="275" y="284"/>
                </a:lnTo>
                <a:lnTo>
                  <a:pt x="276" y="283"/>
                </a:lnTo>
                <a:lnTo>
                  <a:pt x="276" y="281"/>
                </a:lnTo>
                <a:lnTo>
                  <a:pt x="277" y="281"/>
                </a:lnTo>
                <a:lnTo>
                  <a:pt x="277" y="280"/>
                </a:lnTo>
                <a:lnTo>
                  <a:pt x="280" y="279"/>
                </a:lnTo>
                <a:lnTo>
                  <a:pt x="281" y="278"/>
                </a:lnTo>
                <a:lnTo>
                  <a:pt x="281" y="277"/>
                </a:lnTo>
                <a:lnTo>
                  <a:pt x="281" y="276"/>
                </a:lnTo>
                <a:lnTo>
                  <a:pt x="282" y="276"/>
                </a:lnTo>
                <a:lnTo>
                  <a:pt x="282" y="275"/>
                </a:lnTo>
                <a:lnTo>
                  <a:pt x="282" y="274"/>
                </a:lnTo>
                <a:lnTo>
                  <a:pt x="283" y="273"/>
                </a:lnTo>
                <a:lnTo>
                  <a:pt x="284" y="273"/>
                </a:lnTo>
                <a:lnTo>
                  <a:pt x="284" y="272"/>
                </a:lnTo>
                <a:lnTo>
                  <a:pt x="285" y="271"/>
                </a:lnTo>
                <a:lnTo>
                  <a:pt x="286" y="271"/>
                </a:lnTo>
                <a:lnTo>
                  <a:pt x="286" y="269"/>
                </a:lnTo>
                <a:lnTo>
                  <a:pt x="287" y="269"/>
                </a:lnTo>
                <a:lnTo>
                  <a:pt x="287" y="268"/>
                </a:lnTo>
                <a:lnTo>
                  <a:pt x="287" y="267"/>
                </a:lnTo>
                <a:lnTo>
                  <a:pt x="287" y="266"/>
                </a:lnTo>
                <a:lnTo>
                  <a:pt x="288" y="266"/>
                </a:lnTo>
                <a:lnTo>
                  <a:pt x="288" y="265"/>
                </a:lnTo>
                <a:lnTo>
                  <a:pt x="288" y="264"/>
                </a:lnTo>
                <a:lnTo>
                  <a:pt x="290" y="263"/>
                </a:lnTo>
                <a:lnTo>
                  <a:pt x="292" y="263"/>
                </a:lnTo>
                <a:lnTo>
                  <a:pt x="293" y="262"/>
                </a:lnTo>
                <a:lnTo>
                  <a:pt x="293" y="261"/>
                </a:lnTo>
                <a:lnTo>
                  <a:pt x="293" y="260"/>
                </a:lnTo>
                <a:lnTo>
                  <a:pt x="293" y="258"/>
                </a:lnTo>
                <a:lnTo>
                  <a:pt x="293" y="257"/>
                </a:lnTo>
                <a:lnTo>
                  <a:pt x="292" y="256"/>
                </a:lnTo>
                <a:lnTo>
                  <a:pt x="293" y="256"/>
                </a:lnTo>
                <a:lnTo>
                  <a:pt x="293" y="255"/>
                </a:lnTo>
                <a:lnTo>
                  <a:pt x="293" y="254"/>
                </a:lnTo>
                <a:lnTo>
                  <a:pt x="293" y="253"/>
                </a:lnTo>
                <a:lnTo>
                  <a:pt x="293" y="252"/>
                </a:lnTo>
                <a:lnTo>
                  <a:pt x="294" y="252"/>
                </a:lnTo>
                <a:lnTo>
                  <a:pt x="293" y="251"/>
                </a:lnTo>
                <a:lnTo>
                  <a:pt x="294" y="251"/>
                </a:lnTo>
                <a:lnTo>
                  <a:pt x="294" y="250"/>
                </a:lnTo>
                <a:lnTo>
                  <a:pt x="294" y="249"/>
                </a:lnTo>
                <a:lnTo>
                  <a:pt x="294" y="248"/>
                </a:lnTo>
                <a:lnTo>
                  <a:pt x="295" y="248"/>
                </a:lnTo>
                <a:lnTo>
                  <a:pt x="296" y="246"/>
                </a:lnTo>
                <a:lnTo>
                  <a:pt x="297" y="246"/>
                </a:lnTo>
                <a:lnTo>
                  <a:pt x="298" y="245"/>
                </a:lnTo>
                <a:lnTo>
                  <a:pt x="298" y="244"/>
                </a:lnTo>
                <a:lnTo>
                  <a:pt x="297" y="243"/>
                </a:lnTo>
                <a:lnTo>
                  <a:pt x="297" y="242"/>
                </a:lnTo>
                <a:lnTo>
                  <a:pt x="297" y="241"/>
                </a:lnTo>
                <a:lnTo>
                  <a:pt x="297" y="239"/>
                </a:lnTo>
                <a:lnTo>
                  <a:pt x="297" y="238"/>
                </a:lnTo>
                <a:lnTo>
                  <a:pt x="298" y="238"/>
                </a:lnTo>
                <a:lnTo>
                  <a:pt x="299" y="238"/>
                </a:lnTo>
                <a:lnTo>
                  <a:pt x="299" y="237"/>
                </a:lnTo>
                <a:lnTo>
                  <a:pt x="300" y="237"/>
                </a:lnTo>
                <a:lnTo>
                  <a:pt x="300" y="236"/>
                </a:lnTo>
                <a:lnTo>
                  <a:pt x="300" y="234"/>
                </a:lnTo>
                <a:lnTo>
                  <a:pt x="300" y="233"/>
                </a:lnTo>
                <a:lnTo>
                  <a:pt x="300" y="232"/>
                </a:lnTo>
                <a:lnTo>
                  <a:pt x="301" y="232"/>
                </a:lnTo>
                <a:lnTo>
                  <a:pt x="301" y="231"/>
                </a:lnTo>
                <a:lnTo>
                  <a:pt x="301" y="229"/>
                </a:lnTo>
                <a:lnTo>
                  <a:pt x="300" y="229"/>
                </a:lnTo>
                <a:lnTo>
                  <a:pt x="300" y="228"/>
                </a:lnTo>
                <a:lnTo>
                  <a:pt x="301" y="228"/>
                </a:lnTo>
                <a:lnTo>
                  <a:pt x="301" y="227"/>
                </a:lnTo>
                <a:lnTo>
                  <a:pt x="301" y="226"/>
                </a:lnTo>
                <a:lnTo>
                  <a:pt x="303" y="227"/>
                </a:lnTo>
                <a:lnTo>
                  <a:pt x="301" y="226"/>
                </a:lnTo>
                <a:lnTo>
                  <a:pt x="303" y="226"/>
                </a:lnTo>
                <a:lnTo>
                  <a:pt x="304" y="226"/>
                </a:lnTo>
                <a:lnTo>
                  <a:pt x="304" y="225"/>
                </a:lnTo>
                <a:lnTo>
                  <a:pt x="304" y="223"/>
                </a:lnTo>
                <a:lnTo>
                  <a:pt x="303" y="223"/>
                </a:lnTo>
                <a:lnTo>
                  <a:pt x="303" y="222"/>
                </a:lnTo>
                <a:lnTo>
                  <a:pt x="304" y="222"/>
                </a:lnTo>
                <a:lnTo>
                  <a:pt x="304" y="221"/>
                </a:lnTo>
                <a:lnTo>
                  <a:pt x="305" y="220"/>
                </a:lnTo>
                <a:lnTo>
                  <a:pt x="304" y="220"/>
                </a:lnTo>
                <a:lnTo>
                  <a:pt x="304" y="219"/>
                </a:lnTo>
                <a:lnTo>
                  <a:pt x="305" y="219"/>
                </a:lnTo>
                <a:lnTo>
                  <a:pt x="305" y="218"/>
                </a:lnTo>
                <a:lnTo>
                  <a:pt x="305" y="217"/>
                </a:lnTo>
                <a:lnTo>
                  <a:pt x="306" y="217"/>
                </a:lnTo>
                <a:lnTo>
                  <a:pt x="306" y="216"/>
                </a:lnTo>
                <a:lnTo>
                  <a:pt x="307" y="216"/>
                </a:lnTo>
                <a:lnTo>
                  <a:pt x="307" y="215"/>
                </a:lnTo>
                <a:lnTo>
                  <a:pt x="307" y="214"/>
                </a:lnTo>
                <a:lnTo>
                  <a:pt x="306" y="214"/>
                </a:lnTo>
                <a:lnTo>
                  <a:pt x="306" y="213"/>
                </a:lnTo>
                <a:lnTo>
                  <a:pt x="307" y="213"/>
                </a:lnTo>
                <a:lnTo>
                  <a:pt x="307" y="211"/>
                </a:lnTo>
                <a:lnTo>
                  <a:pt x="307" y="210"/>
                </a:lnTo>
                <a:lnTo>
                  <a:pt x="308" y="210"/>
                </a:lnTo>
                <a:lnTo>
                  <a:pt x="308" y="209"/>
                </a:lnTo>
                <a:lnTo>
                  <a:pt x="309" y="209"/>
                </a:lnTo>
                <a:lnTo>
                  <a:pt x="308" y="209"/>
                </a:lnTo>
                <a:lnTo>
                  <a:pt x="308" y="208"/>
                </a:lnTo>
                <a:lnTo>
                  <a:pt x="309" y="208"/>
                </a:lnTo>
                <a:lnTo>
                  <a:pt x="308" y="207"/>
                </a:lnTo>
                <a:lnTo>
                  <a:pt x="308" y="208"/>
                </a:lnTo>
                <a:lnTo>
                  <a:pt x="307" y="207"/>
                </a:lnTo>
                <a:lnTo>
                  <a:pt x="307" y="206"/>
                </a:lnTo>
                <a:lnTo>
                  <a:pt x="308" y="206"/>
                </a:lnTo>
                <a:lnTo>
                  <a:pt x="309" y="205"/>
                </a:lnTo>
                <a:lnTo>
                  <a:pt x="309" y="206"/>
                </a:lnTo>
                <a:lnTo>
                  <a:pt x="309" y="205"/>
                </a:lnTo>
                <a:lnTo>
                  <a:pt x="310" y="205"/>
                </a:lnTo>
                <a:lnTo>
                  <a:pt x="310" y="204"/>
                </a:lnTo>
                <a:lnTo>
                  <a:pt x="310" y="203"/>
                </a:lnTo>
                <a:lnTo>
                  <a:pt x="309" y="203"/>
                </a:lnTo>
                <a:lnTo>
                  <a:pt x="309" y="202"/>
                </a:lnTo>
                <a:lnTo>
                  <a:pt x="309" y="200"/>
                </a:lnTo>
                <a:lnTo>
                  <a:pt x="310" y="200"/>
                </a:lnTo>
                <a:lnTo>
                  <a:pt x="310" y="199"/>
                </a:lnTo>
                <a:lnTo>
                  <a:pt x="311" y="199"/>
                </a:lnTo>
                <a:lnTo>
                  <a:pt x="311" y="198"/>
                </a:lnTo>
                <a:lnTo>
                  <a:pt x="310" y="198"/>
                </a:lnTo>
                <a:lnTo>
                  <a:pt x="310" y="197"/>
                </a:lnTo>
                <a:lnTo>
                  <a:pt x="310" y="196"/>
                </a:lnTo>
                <a:lnTo>
                  <a:pt x="310" y="195"/>
                </a:lnTo>
                <a:lnTo>
                  <a:pt x="310" y="194"/>
                </a:lnTo>
                <a:lnTo>
                  <a:pt x="310" y="193"/>
                </a:lnTo>
                <a:lnTo>
                  <a:pt x="309" y="193"/>
                </a:lnTo>
                <a:lnTo>
                  <a:pt x="309" y="192"/>
                </a:lnTo>
                <a:lnTo>
                  <a:pt x="310" y="192"/>
                </a:lnTo>
                <a:lnTo>
                  <a:pt x="309" y="191"/>
                </a:lnTo>
                <a:lnTo>
                  <a:pt x="310" y="191"/>
                </a:lnTo>
                <a:lnTo>
                  <a:pt x="310" y="190"/>
                </a:lnTo>
                <a:lnTo>
                  <a:pt x="309" y="188"/>
                </a:lnTo>
                <a:lnTo>
                  <a:pt x="310" y="188"/>
                </a:lnTo>
                <a:lnTo>
                  <a:pt x="310" y="187"/>
                </a:lnTo>
                <a:lnTo>
                  <a:pt x="310" y="188"/>
                </a:lnTo>
                <a:lnTo>
                  <a:pt x="311" y="188"/>
                </a:lnTo>
                <a:lnTo>
                  <a:pt x="312" y="187"/>
                </a:lnTo>
                <a:lnTo>
                  <a:pt x="312" y="186"/>
                </a:lnTo>
                <a:lnTo>
                  <a:pt x="313" y="186"/>
                </a:lnTo>
                <a:lnTo>
                  <a:pt x="313" y="185"/>
                </a:lnTo>
                <a:lnTo>
                  <a:pt x="312" y="185"/>
                </a:lnTo>
                <a:lnTo>
                  <a:pt x="312" y="184"/>
                </a:lnTo>
                <a:lnTo>
                  <a:pt x="312" y="183"/>
                </a:lnTo>
                <a:lnTo>
                  <a:pt x="313" y="182"/>
                </a:lnTo>
                <a:lnTo>
                  <a:pt x="312" y="180"/>
                </a:lnTo>
                <a:lnTo>
                  <a:pt x="312" y="179"/>
                </a:lnTo>
                <a:lnTo>
                  <a:pt x="311" y="179"/>
                </a:lnTo>
                <a:lnTo>
                  <a:pt x="311" y="177"/>
                </a:lnTo>
                <a:lnTo>
                  <a:pt x="312" y="177"/>
                </a:lnTo>
                <a:lnTo>
                  <a:pt x="313" y="176"/>
                </a:lnTo>
                <a:lnTo>
                  <a:pt x="313" y="175"/>
                </a:lnTo>
                <a:lnTo>
                  <a:pt x="313" y="174"/>
                </a:lnTo>
                <a:lnTo>
                  <a:pt x="312" y="173"/>
                </a:lnTo>
                <a:lnTo>
                  <a:pt x="311" y="172"/>
                </a:lnTo>
                <a:lnTo>
                  <a:pt x="311" y="171"/>
                </a:lnTo>
                <a:lnTo>
                  <a:pt x="311" y="170"/>
                </a:lnTo>
                <a:lnTo>
                  <a:pt x="312" y="169"/>
                </a:lnTo>
                <a:lnTo>
                  <a:pt x="313" y="169"/>
                </a:lnTo>
                <a:lnTo>
                  <a:pt x="313" y="168"/>
                </a:lnTo>
                <a:lnTo>
                  <a:pt x="315" y="168"/>
                </a:lnTo>
                <a:lnTo>
                  <a:pt x="313" y="167"/>
                </a:lnTo>
                <a:lnTo>
                  <a:pt x="313" y="165"/>
                </a:lnTo>
                <a:lnTo>
                  <a:pt x="313" y="164"/>
                </a:lnTo>
                <a:lnTo>
                  <a:pt x="313" y="163"/>
                </a:lnTo>
                <a:lnTo>
                  <a:pt x="315" y="163"/>
                </a:lnTo>
                <a:lnTo>
                  <a:pt x="315" y="162"/>
                </a:lnTo>
                <a:lnTo>
                  <a:pt x="315" y="161"/>
                </a:lnTo>
                <a:lnTo>
                  <a:pt x="315" y="160"/>
                </a:lnTo>
                <a:lnTo>
                  <a:pt x="313" y="160"/>
                </a:lnTo>
                <a:lnTo>
                  <a:pt x="313" y="159"/>
                </a:lnTo>
                <a:lnTo>
                  <a:pt x="313" y="158"/>
                </a:lnTo>
                <a:lnTo>
                  <a:pt x="315" y="158"/>
                </a:lnTo>
                <a:lnTo>
                  <a:pt x="315" y="157"/>
                </a:lnTo>
                <a:lnTo>
                  <a:pt x="316" y="157"/>
                </a:lnTo>
                <a:lnTo>
                  <a:pt x="316" y="156"/>
                </a:lnTo>
                <a:lnTo>
                  <a:pt x="315" y="156"/>
                </a:lnTo>
                <a:lnTo>
                  <a:pt x="316" y="154"/>
                </a:lnTo>
                <a:lnTo>
                  <a:pt x="315" y="154"/>
                </a:lnTo>
                <a:lnTo>
                  <a:pt x="313" y="154"/>
                </a:lnTo>
                <a:lnTo>
                  <a:pt x="315" y="153"/>
                </a:lnTo>
                <a:lnTo>
                  <a:pt x="313" y="153"/>
                </a:lnTo>
                <a:lnTo>
                  <a:pt x="313" y="152"/>
                </a:lnTo>
                <a:lnTo>
                  <a:pt x="315" y="152"/>
                </a:lnTo>
                <a:lnTo>
                  <a:pt x="315" y="151"/>
                </a:lnTo>
                <a:lnTo>
                  <a:pt x="315" y="150"/>
                </a:lnTo>
                <a:lnTo>
                  <a:pt x="315" y="149"/>
                </a:lnTo>
                <a:lnTo>
                  <a:pt x="316" y="149"/>
                </a:lnTo>
                <a:lnTo>
                  <a:pt x="316" y="148"/>
                </a:lnTo>
                <a:lnTo>
                  <a:pt x="316" y="147"/>
                </a:lnTo>
                <a:lnTo>
                  <a:pt x="316" y="146"/>
                </a:lnTo>
                <a:lnTo>
                  <a:pt x="316" y="145"/>
                </a:lnTo>
                <a:lnTo>
                  <a:pt x="316" y="144"/>
                </a:lnTo>
                <a:lnTo>
                  <a:pt x="316" y="142"/>
                </a:lnTo>
                <a:lnTo>
                  <a:pt x="317" y="142"/>
                </a:lnTo>
                <a:lnTo>
                  <a:pt x="317" y="141"/>
                </a:lnTo>
                <a:lnTo>
                  <a:pt x="318" y="141"/>
                </a:lnTo>
                <a:lnTo>
                  <a:pt x="318" y="140"/>
                </a:lnTo>
                <a:lnTo>
                  <a:pt x="317" y="140"/>
                </a:lnTo>
                <a:lnTo>
                  <a:pt x="318" y="140"/>
                </a:lnTo>
                <a:lnTo>
                  <a:pt x="318" y="139"/>
                </a:lnTo>
                <a:lnTo>
                  <a:pt x="318" y="138"/>
                </a:lnTo>
                <a:lnTo>
                  <a:pt x="318" y="137"/>
                </a:lnTo>
                <a:lnTo>
                  <a:pt x="318" y="138"/>
                </a:lnTo>
                <a:lnTo>
                  <a:pt x="319" y="138"/>
                </a:lnTo>
                <a:lnTo>
                  <a:pt x="320" y="137"/>
                </a:lnTo>
                <a:lnTo>
                  <a:pt x="320" y="136"/>
                </a:lnTo>
                <a:lnTo>
                  <a:pt x="319" y="136"/>
                </a:lnTo>
                <a:lnTo>
                  <a:pt x="320" y="136"/>
                </a:lnTo>
                <a:lnTo>
                  <a:pt x="319" y="135"/>
                </a:lnTo>
                <a:lnTo>
                  <a:pt x="318" y="135"/>
                </a:lnTo>
                <a:lnTo>
                  <a:pt x="318" y="134"/>
                </a:lnTo>
                <a:lnTo>
                  <a:pt x="317" y="134"/>
                </a:lnTo>
                <a:lnTo>
                  <a:pt x="318" y="134"/>
                </a:lnTo>
                <a:lnTo>
                  <a:pt x="317" y="135"/>
                </a:lnTo>
                <a:lnTo>
                  <a:pt x="317" y="134"/>
                </a:lnTo>
                <a:lnTo>
                  <a:pt x="317" y="133"/>
                </a:lnTo>
                <a:lnTo>
                  <a:pt x="318" y="133"/>
                </a:lnTo>
                <a:lnTo>
                  <a:pt x="318" y="131"/>
                </a:lnTo>
                <a:lnTo>
                  <a:pt x="319" y="130"/>
                </a:lnTo>
                <a:lnTo>
                  <a:pt x="319" y="131"/>
                </a:lnTo>
                <a:lnTo>
                  <a:pt x="320" y="130"/>
                </a:lnTo>
                <a:lnTo>
                  <a:pt x="319" y="129"/>
                </a:lnTo>
                <a:lnTo>
                  <a:pt x="319" y="128"/>
                </a:lnTo>
                <a:lnTo>
                  <a:pt x="319" y="127"/>
                </a:lnTo>
                <a:lnTo>
                  <a:pt x="320" y="127"/>
                </a:lnTo>
                <a:lnTo>
                  <a:pt x="320" y="126"/>
                </a:lnTo>
                <a:lnTo>
                  <a:pt x="319" y="126"/>
                </a:lnTo>
                <a:lnTo>
                  <a:pt x="320" y="125"/>
                </a:lnTo>
                <a:lnTo>
                  <a:pt x="320" y="124"/>
                </a:lnTo>
                <a:lnTo>
                  <a:pt x="319" y="124"/>
                </a:lnTo>
                <a:lnTo>
                  <a:pt x="318" y="124"/>
                </a:lnTo>
                <a:lnTo>
                  <a:pt x="318" y="123"/>
                </a:lnTo>
                <a:lnTo>
                  <a:pt x="319" y="123"/>
                </a:lnTo>
                <a:lnTo>
                  <a:pt x="319" y="122"/>
                </a:lnTo>
                <a:lnTo>
                  <a:pt x="318" y="122"/>
                </a:lnTo>
                <a:lnTo>
                  <a:pt x="318" y="121"/>
                </a:lnTo>
                <a:lnTo>
                  <a:pt x="318" y="119"/>
                </a:lnTo>
                <a:lnTo>
                  <a:pt x="317" y="118"/>
                </a:lnTo>
                <a:lnTo>
                  <a:pt x="318" y="118"/>
                </a:lnTo>
                <a:lnTo>
                  <a:pt x="318" y="117"/>
                </a:lnTo>
                <a:lnTo>
                  <a:pt x="318" y="116"/>
                </a:lnTo>
                <a:lnTo>
                  <a:pt x="317" y="116"/>
                </a:lnTo>
                <a:lnTo>
                  <a:pt x="317" y="115"/>
                </a:lnTo>
                <a:lnTo>
                  <a:pt x="316" y="115"/>
                </a:lnTo>
                <a:lnTo>
                  <a:pt x="316" y="114"/>
                </a:lnTo>
                <a:lnTo>
                  <a:pt x="315" y="114"/>
                </a:lnTo>
                <a:lnTo>
                  <a:pt x="313" y="114"/>
                </a:lnTo>
                <a:lnTo>
                  <a:pt x="312" y="114"/>
                </a:lnTo>
                <a:lnTo>
                  <a:pt x="312" y="113"/>
                </a:lnTo>
                <a:lnTo>
                  <a:pt x="312" y="112"/>
                </a:lnTo>
                <a:lnTo>
                  <a:pt x="312" y="111"/>
                </a:lnTo>
                <a:lnTo>
                  <a:pt x="311" y="111"/>
                </a:lnTo>
                <a:lnTo>
                  <a:pt x="310" y="111"/>
                </a:lnTo>
                <a:lnTo>
                  <a:pt x="311" y="110"/>
                </a:lnTo>
                <a:lnTo>
                  <a:pt x="310" y="110"/>
                </a:lnTo>
                <a:lnTo>
                  <a:pt x="311" y="110"/>
                </a:lnTo>
                <a:lnTo>
                  <a:pt x="311" y="108"/>
                </a:lnTo>
                <a:lnTo>
                  <a:pt x="310" y="107"/>
                </a:lnTo>
                <a:lnTo>
                  <a:pt x="309" y="107"/>
                </a:lnTo>
                <a:lnTo>
                  <a:pt x="309" y="106"/>
                </a:lnTo>
                <a:lnTo>
                  <a:pt x="308" y="106"/>
                </a:lnTo>
                <a:lnTo>
                  <a:pt x="307" y="106"/>
                </a:lnTo>
                <a:lnTo>
                  <a:pt x="307" y="105"/>
                </a:lnTo>
                <a:lnTo>
                  <a:pt x="307" y="104"/>
                </a:lnTo>
                <a:lnTo>
                  <a:pt x="306" y="103"/>
                </a:lnTo>
                <a:lnTo>
                  <a:pt x="305" y="103"/>
                </a:lnTo>
                <a:lnTo>
                  <a:pt x="305" y="102"/>
                </a:lnTo>
                <a:lnTo>
                  <a:pt x="304" y="101"/>
                </a:lnTo>
                <a:lnTo>
                  <a:pt x="304" y="100"/>
                </a:lnTo>
                <a:lnTo>
                  <a:pt x="304" y="99"/>
                </a:lnTo>
                <a:lnTo>
                  <a:pt x="303" y="99"/>
                </a:lnTo>
                <a:lnTo>
                  <a:pt x="303" y="96"/>
                </a:lnTo>
                <a:lnTo>
                  <a:pt x="303" y="95"/>
                </a:lnTo>
                <a:lnTo>
                  <a:pt x="303" y="94"/>
                </a:lnTo>
                <a:lnTo>
                  <a:pt x="303" y="93"/>
                </a:lnTo>
                <a:lnTo>
                  <a:pt x="301" y="93"/>
                </a:lnTo>
                <a:lnTo>
                  <a:pt x="301" y="92"/>
                </a:lnTo>
                <a:lnTo>
                  <a:pt x="301" y="91"/>
                </a:lnTo>
                <a:lnTo>
                  <a:pt x="300" y="91"/>
                </a:lnTo>
                <a:lnTo>
                  <a:pt x="299" y="91"/>
                </a:lnTo>
                <a:lnTo>
                  <a:pt x="299" y="90"/>
                </a:lnTo>
                <a:lnTo>
                  <a:pt x="300" y="90"/>
                </a:lnTo>
                <a:lnTo>
                  <a:pt x="301" y="89"/>
                </a:lnTo>
                <a:lnTo>
                  <a:pt x="301" y="88"/>
                </a:lnTo>
                <a:lnTo>
                  <a:pt x="301" y="87"/>
                </a:lnTo>
                <a:lnTo>
                  <a:pt x="303" y="87"/>
                </a:lnTo>
                <a:lnTo>
                  <a:pt x="304" y="85"/>
                </a:lnTo>
                <a:lnTo>
                  <a:pt x="303" y="85"/>
                </a:lnTo>
                <a:lnTo>
                  <a:pt x="303" y="84"/>
                </a:lnTo>
                <a:lnTo>
                  <a:pt x="301" y="84"/>
                </a:lnTo>
                <a:lnTo>
                  <a:pt x="300" y="83"/>
                </a:lnTo>
                <a:lnTo>
                  <a:pt x="299" y="83"/>
                </a:lnTo>
                <a:lnTo>
                  <a:pt x="299" y="82"/>
                </a:lnTo>
                <a:lnTo>
                  <a:pt x="298" y="81"/>
                </a:lnTo>
                <a:lnTo>
                  <a:pt x="298" y="80"/>
                </a:lnTo>
                <a:lnTo>
                  <a:pt x="298" y="79"/>
                </a:lnTo>
                <a:lnTo>
                  <a:pt x="298" y="78"/>
                </a:lnTo>
                <a:lnTo>
                  <a:pt x="297" y="77"/>
                </a:lnTo>
                <a:lnTo>
                  <a:pt x="296" y="77"/>
                </a:lnTo>
                <a:lnTo>
                  <a:pt x="297" y="77"/>
                </a:lnTo>
                <a:lnTo>
                  <a:pt x="297" y="76"/>
                </a:lnTo>
                <a:lnTo>
                  <a:pt x="298" y="77"/>
                </a:lnTo>
                <a:lnTo>
                  <a:pt x="299" y="76"/>
                </a:lnTo>
                <a:lnTo>
                  <a:pt x="298" y="75"/>
                </a:lnTo>
                <a:lnTo>
                  <a:pt x="297" y="73"/>
                </a:lnTo>
                <a:lnTo>
                  <a:pt x="297" y="72"/>
                </a:lnTo>
                <a:lnTo>
                  <a:pt x="296" y="71"/>
                </a:lnTo>
                <a:lnTo>
                  <a:pt x="297" y="70"/>
                </a:lnTo>
                <a:lnTo>
                  <a:pt x="297" y="69"/>
                </a:lnTo>
                <a:lnTo>
                  <a:pt x="298" y="69"/>
                </a:lnTo>
                <a:lnTo>
                  <a:pt x="298" y="68"/>
                </a:lnTo>
                <a:lnTo>
                  <a:pt x="297" y="67"/>
                </a:lnTo>
                <a:lnTo>
                  <a:pt x="297" y="66"/>
                </a:lnTo>
                <a:lnTo>
                  <a:pt x="297" y="65"/>
                </a:lnTo>
                <a:lnTo>
                  <a:pt x="297" y="64"/>
                </a:lnTo>
                <a:lnTo>
                  <a:pt x="296" y="64"/>
                </a:lnTo>
                <a:lnTo>
                  <a:pt x="295" y="62"/>
                </a:lnTo>
                <a:lnTo>
                  <a:pt x="296" y="61"/>
                </a:lnTo>
                <a:lnTo>
                  <a:pt x="297" y="61"/>
                </a:lnTo>
                <a:lnTo>
                  <a:pt x="297" y="62"/>
                </a:lnTo>
                <a:lnTo>
                  <a:pt x="298" y="62"/>
                </a:lnTo>
                <a:lnTo>
                  <a:pt x="298" y="61"/>
                </a:lnTo>
                <a:lnTo>
                  <a:pt x="299" y="60"/>
                </a:lnTo>
                <a:lnTo>
                  <a:pt x="298" y="59"/>
                </a:lnTo>
                <a:lnTo>
                  <a:pt x="299" y="58"/>
                </a:lnTo>
                <a:lnTo>
                  <a:pt x="298" y="58"/>
                </a:lnTo>
                <a:lnTo>
                  <a:pt x="297" y="57"/>
                </a:lnTo>
                <a:lnTo>
                  <a:pt x="296" y="56"/>
                </a:lnTo>
                <a:lnTo>
                  <a:pt x="296" y="55"/>
                </a:lnTo>
                <a:lnTo>
                  <a:pt x="296" y="54"/>
                </a:lnTo>
                <a:lnTo>
                  <a:pt x="295" y="54"/>
                </a:lnTo>
                <a:lnTo>
                  <a:pt x="295" y="53"/>
                </a:lnTo>
                <a:lnTo>
                  <a:pt x="294" y="52"/>
                </a:lnTo>
                <a:lnTo>
                  <a:pt x="294" y="50"/>
                </a:lnTo>
                <a:lnTo>
                  <a:pt x="294" y="49"/>
                </a:lnTo>
                <a:lnTo>
                  <a:pt x="293" y="49"/>
                </a:lnTo>
                <a:lnTo>
                  <a:pt x="293" y="48"/>
                </a:lnTo>
                <a:lnTo>
                  <a:pt x="292" y="47"/>
                </a:lnTo>
                <a:lnTo>
                  <a:pt x="290" y="46"/>
                </a:lnTo>
                <a:lnTo>
                  <a:pt x="288" y="46"/>
                </a:lnTo>
                <a:lnTo>
                  <a:pt x="287" y="46"/>
                </a:lnTo>
                <a:lnTo>
                  <a:pt x="286" y="46"/>
                </a:lnTo>
                <a:lnTo>
                  <a:pt x="286" y="44"/>
                </a:lnTo>
                <a:lnTo>
                  <a:pt x="285" y="44"/>
                </a:lnTo>
                <a:lnTo>
                  <a:pt x="285" y="43"/>
                </a:lnTo>
                <a:lnTo>
                  <a:pt x="284" y="43"/>
                </a:lnTo>
                <a:lnTo>
                  <a:pt x="283" y="43"/>
                </a:lnTo>
                <a:lnTo>
                  <a:pt x="282" y="43"/>
                </a:lnTo>
                <a:lnTo>
                  <a:pt x="281" y="43"/>
                </a:lnTo>
                <a:lnTo>
                  <a:pt x="280" y="43"/>
                </a:lnTo>
                <a:lnTo>
                  <a:pt x="280" y="44"/>
                </a:lnTo>
                <a:lnTo>
                  <a:pt x="278" y="44"/>
                </a:lnTo>
                <a:lnTo>
                  <a:pt x="277" y="43"/>
                </a:lnTo>
                <a:lnTo>
                  <a:pt x="276" y="42"/>
                </a:lnTo>
                <a:lnTo>
                  <a:pt x="274" y="42"/>
                </a:lnTo>
                <a:lnTo>
                  <a:pt x="272" y="43"/>
                </a:lnTo>
                <a:lnTo>
                  <a:pt x="271" y="42"/>
                </a:lnTo>
                <a:lnTo>
                  <a:pt x="271" y="41"/>
                </a:lnTo>
                <a:lnTo>
                  <a:pt x="270" y="41"/>
                </a:lnTo>
                <a:lnTo>
                  <a:pt x="269" y="41"/>
                </a:lnTo>
                <a:lnTo>
                  <a:pt x="267" y="41"/>
                </a:lnTo>
                <a:lnTo>
                  <a:pt x="267" y="42"/>
                </a:lnTo>
                <a:lnTo>
                  <a:pt x="266" y="41"/>
                </a:lnTo>
                <a:lnTo>
                  <a:pt x="265" y="39"/>
                </a:lnTo>
                <a:lnTo>
                  <a:pt x="264" y="39"/>
                </a:lnTo>
                <a:lnTo>
                  <a:pt x="264" y="38"/>
                </a:lnTo>
                <a:lnTo>
                  <a:pt x="263" y="38"/>
                </a:lnTo>
                <a:lnTo>
                  <a:pt x="263" y="37"/>
                </a:lnTo>
                <a:lnTo>
                  <a:pt x="262" y="37"/>
                </a:lnTo>
                <a:lnTo>
                  <a:pt x="262" y="36"/>
                </a:lnTo>
                <a:lnTo>
                  <a:pt x="261" y="36"/>
                </a:lnTo>
                <a:lnTo>
                  <a:pt x="261" y="35"/>
                </a:lnTo>
                <a:lnTo>
                  <a:pt x="260" y="35"/>
                </a:lnTo>
                <a:lnTo>
                  <a:pt x="259" y="35"/>
                </a:lnTo>
                <a:lnTo>
                  <a:pt x="259" y="34"/>
                </a:lnTo>
                <a:lnTo>
                  <a:pt x="258" y="34"/>
                </a:lnTo>
                <a:lnTo>
                  <a:pt x="258" y="35"/>
                </a:lnTo>
                <a:lnTo>
                  <a:pt x="256" y="35"/>
                </a:lnTo>
                <a:lnTo>
                  <a:pt x="256" y="34"/>
                </a:lnTo>
                <a:lnTo>
                  <a:pt x="255" y="34"/>
                </a:lnTo>
                <a:lnTo>
                  <a:pt x="255" y="33"/>
                </a:lnTo>
                <a:lnTo>
                  <a:pt x="254" y="32"/>
                </a:lnTo>
                <a:lnTo>
                  <a:pt x="254" y="33"/>
                </a:lnTo>
                <a:lnTo>
                  <a:pt x="254" y="32"/>
                </a:lnTo>
                <a:lnTo>
                  <a:pt x="253" y="32"/>
                </a:lnTo>
                <a:lnTo>
                  <a:pt x="253" y="31"/>
                </a:lnTo>
                <a:lnTo>
                  <a:pt x="252" y="31"/>
                </a:lnTo>
                <a:lnTo>
                  <a:pt x="251" y="31"/>
                </a:lnTo>
                <a:lnTo>
                  <a:pt x="250" y="31"/>
                </a:lnTo>
                <a:lnTo>
                  <a:pt x="250" y="32"/>
                </a:lnTo>
                <a:lnTo>
                  <a:pt x="250" y="31"/>
                </a:lnTo>
                <a:lnTo>
                  <a:pt x="249" y="31"/>
                </a:lnTo>
                <a:lnTo>
                  <a:pt x="248" y="31"/>
                </a:lnTo>
                <a:lnTo>
                  <a:pt x="248" y="32"/>
                </a:lnTo>
                <a:lnTo>
                  <a:pt x="247" y="31"/>
                </a:lnTo>
                <a:lnTo>
                  <a:pt x="246" y="31"/>
                </a:lnTo>
                <a:lnTo>
                  <a:pt x="244" y="31"/>
                </a:lnTo>
                <a:lnTo>
                  <a:pt x="243" y="30"/>
                </a:lnTo>
                <a:lnTo>
                  <a:pt x="242" y="30"/>
                </a:lnTo>
                <a:lnTo>
                  <a:pt x="241" y="30"/>
                </a:lnTo>
                <a:lnTo>
                  <a:pt x="240" y="30"/>
                </a:lnTo>
                <a:lnTo>
                  <a:pt x="239" y="29"/>
                </a:lnTo>
                <a:lnTo>
                  <a:pt x="238" y="29"/>
                </a:lnTo>
                <a:lnTo>
                  <a:pt x="237" y="29"/>
                </a:lnTo>
                <a:lnTo>
                  <a:pt x="237" y="27"/>
                </a:lnTo>
                <a:lnTo>
                  <a:pt x="236" y="27"/>
                </a:lnTo>
                <a:lnTo>
                  <a:pt x="237" y="27"/>
                </a:lnTo>
                <a:lnTo>
                  <a:pt x="236" y="26"/>
                </a:lnTo>
                <a:lnTo>
                  <a:pt x="235" y="26"/>
                </a:lnTo>
                <a:lnTo>
                  <a:pt x="235" y="25"/>
                </a:lnTo>
                <a:lnTo>
                  <a:pt x="236" y="25"/>
                </a:lnTo>
                <a:lnTo>
                  <a:pt x="235" y="25"/>
                </a:lnTo>
                <a:lnTo>
                  <a:pt x="235" y="24"/>
                </a:lnTo>
                <a:lnTo>
                  <a:pt x="235" y="23"/>
                </a:lnTo>
                <a:lnTo>
                  <a:pt x="235" y="22"/>
                </a:lnTo>
                <a:lnTo>
                  <a:pt x="236" y="21"/>
                </a:lnTo>
                <a:lnTo>
                  <a:pt x="235" y="20"/>
                </a:lnTo>
                <a:lnTo>
                  <a:pt x="235" y="19"/>
                </a:lnTo>
                <a:lnTo>
                  <a:pt x="233" y="19"/>
                </a:lnTo>
                <a:lnTo>
                  <a:pt x="233" y="18"/>
                </a:lnTo>
                <a:lnTo>
                  <a:pt x="232" y="18"/>
                </a:lnTo>
                <a:lnTo>
                  <a:pt x="231" y="18"/>
                </a:lnTo>
                <a:lnTo>
                  <a:pt x="231" y="16"/>
                </a:lnTo>
                <a:lnTo>
                  <a:pt x="230" y="15"/>
                </a:lnTo>
                <a:lnTo>
                  <a:pt x="230" y="14"/>
                </a:lnTo>
                <a:lnTo>
                  <a:pt x="230" y="13"/>
                </a:lnTo>
                <a:lnTo>
                  <a:pt x="231" y="12"/>
                </a:lnTo>
                <a:lnTo>
                  <a:pt x="231" y="11"/>
                </a:lnTo>
                <a:lnTo>
                  <a:pt x="232" y="11"/>
                </a:lnTo>
                <a:lnTo>
                  <a:pt x="232" y="10"/>
                </a:lnTo>
                <a:lnTo>
                  <a:pt x="232" y="9"/>
                </a:lnTo>
                <a:lnTo>
                  <a:pt x="233" y="9"/>
                </a:lnTo>
                <a:lnTo>
                  <a:pt x="235" y="8"/>
                </a:lnTo>
                <a:lnTo>
                  <a:pt x="235" y="7"/>
                </a:lnTo>
                <a:lnTo>
                  <a:pt x="233" y="6"/>
                </a:lnTo>
                <a:lnTo>
                  <a:pt x="232" y="6"/>
                </a:lnTo>
                <a:lnTo>
                  <a:pt x="231" y="4"/>
                </a:lnTo>
                <a:lnTo>
                  <a:pt x="231" y="3"/>
                </a:lnTo>
                <a:lnTo>
                  <a:pt x="230" y="3"/>
                </a:lnTo>
                <a:lnTo>
                  <a:pt x="230" y="2"/>
                </a:lnTo>
                <a:lnTo>
                  <a:pt x="229" y="1"/>
                </a:lnTo>
                <a:lnTo>
                  <a:pt x="228" y="0"/>
                </a:lnTo>
                <a:lnTo>
                  <a:pt x="227" y="0"/>
                </a:lnTo>
                <a:lnTo>
                  <a:pt x="226" y="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95" name="Pendler_Pirna_Polen"/>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solidFill>
            <a:srgbClr val="F4FAE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796" name="Freeform 44"/>
          <xdr:cNvSpPr>
            <a:spLocks/>
          </xdr:cNvSpPr>
        </xdr:nvSpPr>
        <xdr:spPr bwMode="auto">
          <a:xfrm>
            <a:off x="392" y="358"/>
            <a:ext cx="252" cy="155"/>
          </a:xfrm>
          <a:custGeom>
            <a:avLst/>
            <a:gdLst>
              <a:gd name="T0" fmla="*/ 104 w 252"/>
              <a:gd name="T1" fmla="*/ 49 h 155"/>
              <a:gd name="T2" fmla="*/ 111 w 252"/>
              <a:gd name="T3" fmla="*/ 45 h 155"/>
              <a:gd name="T4" fmla="*/ 122 w 252"/>
              <a:gd name="T5" fmla="*/ 42 h 155"/>
              <a:gd name="T6" fmla="*/ 123 w 252"/>
              <a:gd name="T7" fmla="*/ 34 h 155"/>
              <a:gd name="T8" fmla="*/ 137 w 252"/>
              <a:gd name="T9" fmla="*/ 27 h 155"/>
              <a:gd name="T10" fmla="*/ 139 w 252"/>
              <a:gd name="T11" fmla="*/ 13 h 155"/>
              <a:gd name="T12" fmla="*/ 149 w 252"/>
              <a:gd name="T13" fmla="*/ 10 h 155"/>
              <a:gd name="T14" fmla="*/ 159 w 252"/>
              <a:gd name="T15" fmla="*/ 4 h 155"/>
              <a:gd name="T16" fmla="*/ 175 w 252"/>
              <a:gd name="T17" fmla="*/ 6 h 155"/>
              <a:gd name="T18" fmla="*/ 189 w 252"/>
              <a:gd name="T19" fmla="*/ 9 h 155"/>
              <a:gd name="T20" fmla="*/ 200 w 252"/>
              <a:gd name="T21" fmla="*/ 1 h 155"/>
              <a:gd name="T22" fmla="*/ 214 w 252"/>
              <a:gd name="T23" fmla="*/ 9 h 155"/>
              <a:gd name="T24" fmla="*/ 223 w 252"/>
              <a:gd name="T25" fmla="*/ 12 h 155"/>
              <a:gd name="T26" fmla="*/ 219 w 252"/>
              <a:gd name="T27" fmla="*/ 21 h 155"/>
              <a:gd name="T28" fmla="*/ 216 w 252"/>
              <a:gd name="T29" fmla="*/ 31 h 155"/>
              <a:gd name="T30" fmla="*/ 214 w 252"/>
              <a:gd name="T31" fmla="*/ 38 h 155"/>
              <a:gd name="T32" fmla="*/ 228 w 252"/>
              <a:gd name="T33" fmla="*/ 39 h 155"/>
              <a:gd name="T34" fmla="*/ 229 w 252"/>
              <a:gd name="T35" fmla="*/ 44 h 155"/>
              <a:gd name="T36" fmla="*/ 233 w 252"/>
              <a:gd name="T37" fmla="*/ 54 h 155"/>
              <a:gd name="T38" fmla="*/ 244 w 252"/>
              <a:gd name="T39" fmla="*/ 57 h 155"/>
              <a:gd name="T40" fmla="*/ 251 w 252"/>
              <a:gd name="T41" fmla="*/ 63 h 155"/>
              <a:gd name="T42" fmla="*/ 249 w 252"/>
              <a:gd name="T43" fmla="*/ 68 h 155"/>
              <a:gd name="T44" fmla="*/ 242 w 252"/>
              <a:gd name="T45" fmla="*/ 74 h 155"/>
              <a:gd name="T46" fmla="*/ 233 w 252"/>
              <a:gd name="T47" fmla="*/ 78 h 155"/>
              <a:gd name="T48" fmla="*/ 220 w 252"/>
              <a:gd name="T49" fmla="*/ 76 h 155"/>
              <a:gd name="T50" fmla="*/ 210 w 252"/>
              <a:gd name="T51" fmla="*/ 85 h 155"/>
              <a:gd name="T52" fmla="*/ 199 w 252"/>
              <a:gd name="T53" fmla="*/ 96 h 155"/>
              <a:gd name="T54" fmla="*/ 185 w 252"/>
              <a:gd name="T55" fmla="*/ 103 h 155"/>
              <a:gd name="T56" fmla="*/ 171 w 252"/>
              <a:gd name="T57" fmla="*/ 112 h 155"/>
              <a:gd name="T58" fmla="*/ 161 w 252"/>
              <a:gd name="T59" fmla="*/ 115 h 155"/>
              <a:gd name="T60" fmla="*/ 151 w 252"/>
              <a:gd name="T61" fmla="*/ 111 h 155"/>
              <a:gd name="T62" fmla="*/ 141 w 252"/>
              <a:gd name="T63" fmla="*/ 117 h 155"/>
              <a:gd name="T64" fmla="*/ 131 w 252"/>
              <a:gd name="T65" fmla="*/ 122 h 155"/>
              <a:gd name="T66" fmla="*/ 126 w 252"/>
              <a:gd name="T67" fmla="*/ 129 h 155"/>
              <a:gd name="T68" fmla="*/ 128 w 252"/>
              <a:gd name="T69" fmla="*/ 140 h 155"/>
              <a:gd name="T70" fmla="*/ 118 w 252"/>
              <a:gd name="T71" fmla="*/ 144 h 155"/>
              <a:gd name="T72" fmla="*/ 110 w 252"/>
              <a:gd name="T73" fmla="*/ 151 h 155"/>
              <a:gd name="T74" fmla="*/ 98 w 252"/>
              <a:gd name="T75" fmla="*/ 147 h 155"/>
              <a:gd name="T76" fmla="*/ 86 w 252"/>
              <a:gd name="T77" fmla="*/ 150 h 155"/>
              <a:gd name="T78" fmla="*/ 78 w 252"/>
              <a:gd name="T79" fmla="*/ 155 h 155"/>
              <a:gd name="T80" fmla="*/ 69 w 252"/>
              <a:gd name="T81" fmla="*/ 150 h 155"/>
              <a:gd name="T82" fmla="*/ 55 w 252"/>
              <a:gd name="T83" fmla="*/ 141 h 155"/>
              <a:gd name="T84" fmla="*/ 41 w 252"/>
              <a:gd name="T85" fmla="*/ 132 h 155"/>
              <a:gd name="T86" fmla="*/ 44 w 252"/>
              <a:gd name="T87" fmla="*/ 120 h 155"/>
              <a:gd name="T88" fmla="*/ 32 w 252"/>
              <a:gd name="T89" fmla="*/ 112 h 155"/>
              <a:gd name="T90" fmla="*/ 28 w 252"/>
              <a:gd name="T91" fmla="*/ 102 h 155"/>
              <a:gd name="T92" fmla="*/ 19 w 252"/>
              <a:gd name="T93" fmla="*/ 87 h 155"/>
              <a:gd name="T94" fmla="*/ 11 w 252"/>
              <a:gd name="T95" fmla="*/ 79 h 155"/>
              <a:gd name="T96" fmla="*/ 10 w 252"/>
              <a:gd name="T97" fmla="*/ 70 h 155"/>
              <a:gd name="T98" fmla="*/ 7 w 252"/>
              <a:gd name="T99" fmla="*/ 63 h 155"/>
              <a:gd name="T100" fmla="*/ 13 w 252"/>
              <a:gd name="T101" fmla="*/ 56 h 155"/>
              <a:gd name="T102" fmla="*/ 8 w 252"/>
              <a:gd name="T103" fmla="*/ 52 h 155"/>
              <a:gd name="T104" fmla="*/ 6 w 252"/>
              <a:gd name="T105" fmla="*/ 40 h 155"/>
              <a:gd name="T106" fmla="*/ 7 w 252"/>
              <a:gd name="T107" fmla="*/ 36 h 155"/>
              <a:gd name="T108" fmla="*/ 1 w 252"/>
              <a:gd name="T109" fmla="*/ 31 h 155"/>
              <a:gd name="T110" fmla="*/ 13 w 252"/>
              <a:gd name="T111" fmla="*/ 20 h 155"/>
              <a:gd name="T112" fmla="*/ 40 w 252"/>
              <a:gd name="T113" fmla="*/ 19 h 155"/>
              <a:gd name="T114" fmla="*/ 46 w 252"/>
              <a:gd name="T115" fmla="*/ 31 h 155"/>
              <a:gd name="T116" fmla="*/ 62 w 252"/>
              <a:gd name="T117" fmla="*/ 28 h 155"/>
              <a:gd name="T118" fmla="*/ 67 w 252"/>
              <a:gd name="T119" fmla="*/ 38 h 155"/>
              <a:gd name="T120" fmla="*/ 76 w 252"/>
              <a:gd name="T121" fmla="*/ 39 h 155"/>
              <a:gd name="T122" fmla="*/ 83 w 252"/>
              <a:gd name="T123" fmla="*/ 40 h 155"/>
              <a:gd name="T124" fmla="*/ 96 w 252"/>
              <a:gd name="T125" fmla="*/ 48 h 155"/>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52" h="155">
                <a:moveTo>
                  <a:pt x="96" y="50"/>
                </a:moveTo>
                <a:lnTo>
                  <a:pt x="97" y="49"/>
                </a:lnTo>
                <a:lnTo>
                  <a:pt x="97" y="50"/>
                </a:lnTo>
                <a:lnTo>
                  <a:pt x="97" y="49"/>
                </a:lnTo>
                <a:lnTo>
                  <a:pt x="98" y="49"/>
                </a:lnTo>
                <a:lnTo>
                  <a:pt x="99" y="49"/>
                </a:lnTo>
                <a:lnTo>
                  <a:pt x="99" y="50"/>
                </a:lnTo>
                <a:lnTo>
                  <a:pt x="100" y="50"/>
                </a:lnTo>
                <a:lnTo>
                  <a:pt x="100" y="49"/>
                </a:lnTo>
                <a:lnTo>
                  <a:pt x="100" y="50"/>
                </a:lnTo>
                <a:lnTo>
                  <a:pt x="101" y="50"/>
                </a:lnTo>
                <a:lnTo>
                  <a:pt x="104" y="50"/>
                </a:lnTo>
                <a:lnTo>
                  <a:pt x="104" y="49"/>
                </a:lnTo>
                <a:lnTo>
                  <a:pt x="105" y="48"/>
                </a:lnTo>
                <a:lnTo>
                  <a:pt x="105" y="49"/>
                </a:lnTo>
                <a:lnTo>
                  <a:pt x="106" y="49"/>
                </a:lnTo>
                <a:lnTo>
                  <a:pt x="106" y="48"/>
                </a:lnTo>
                <a:lnTo>
                  <a:pt x="107" y="48"/>
                </a:lnTo>
                <a:lnTo>
                  <a:pt x="107" y="47"/>
                </a:lnTo>
                <a:lnTo>
                  <a:pt x="107" y="46"/>
                </a:lnTo>
                <a:lnTo>
                  <a:pt x="108" y="46"/>
                </a:lnTo>
                <a:lnTo>
                  <a:pt x="108" y="45"/>
                </a:lnTo>
                <a:lnTo>
                  <a:pt x="109" y="45"/>
                </a:lnTo>
                <a:lnTo>
                  <a:pt x="110" y="45"/>
                </a:lnTo>
                <a:lnTo>
                  <a:pt x="111" y="46"/>
                </a:lnTo>
                <a:lnTo>
                  <a:pt x="111" y="45"/>
                </a:lnTo>
                <a:lnTo>
                  <a:pt x="111" y="44"/>
                </a:lnTo>
                <a:lnTo>
                  <a:pt x="112" y="43"/>
                </a:lnTo>
                <a:lnTo>
                  <a:pt x="117" y="46"/>
                </a:lnTo>
                <a:lnTo>
                  <a:pt x="118" y="46"/>
                </a:lnTo>
                <a:lnTo>
                  <a:pt x="118" y="47"/>
                </a:lnTo>
                <a:lnTo>
                  <a:pt x="119" y="47"/>
                </a:lnTo>
                <a:lnTo>
                  <a:pt x="119" y="45"/>
                </a:lnTo>
                <a:lnTo>
                  <a:pt x="120" y="45"/>
                </a:lnTo>
                <a:lnTo>
                  <a:pt x="119" y="44"/>
                </a:lnTo>
                <a:lnTo>
                  <a:pt x="120" y="44"/>
                </a:lnTo>
                <a:lnTo>
                  <a:pt x="121" y="44"/>
                </a:lnTo>
                <a:lnTo>
                  <a:pt x="121" y="43"/>
                </a:lnTo>
                <a:lnTo>
                  <a:pt x="122" y="42"/>
                </a:lnTo>
                <a:lnTo>
                  <a:pt x="121" y="42"/>
                </a:lnTo>
                <a:lnTo>
                  <a:pt x="122" y="42"/>
                </a:lnTo>
                <a:lnTo>
                  <a:pt x="123" y="40"/>
                </a:lnTo>
                <a:lnTo>
                  <a:pt x="124" y="39"/>
                </a:lnTo>
                <a:lnTo>
                  <a:pt x="123" y="39"/>
                </a:lnTo>
                <a:lnTo>
                  <a:pt x="124" y="39"/>
                </a:lnTo>
                <a:lnTo>
                  <a:pt x="126" y="38"/>
                </a:lnTo>
                <a:lnTo>
                  <a:pt x="124" y="38"/>
                </a:lnTo>
                <a:lnTo>
                  <a:pt x="124" y="37"/>
                </a:lnTo>
                <a:lnTo>
                  <a:pt x="124" y="36"/>
                </a:lnTo>
                <a:lnTo>
                  <a:pt x="123" y="36"/>
                </a:lnTo>
                <a:lnTo>
                  <a:pt x="123" y="35"/>
                </a:lnTo>
                <a:lnTo>
                  <a:pt x="123" y="34"/>
                </a:lnTo>
                <a:lnTo>
                  <a:pt x="124" y="34"/>
                </a:lnTo>
                <a:lnTo>
                  <a:pt x="124" y="33"/>
                </a:lnTo>
                <a:lnTo>
                  <a:pt x="127" y="33"/>
                </a:lnTo>
                <a:lnTo>
                  <a:pt x="129" y="34"/>
                </a:lnTo>
                <a:lnTo>
                  <a:pt x="130" y="32"/>
                </a:lnTo>
                <a:lnTo>
                  <a:pt x="131" y="32"/>
                </a:lnTo>
                <a:lnTo>
                  <a:pt x="132" y="33"/>
                </a:lnTo>
                <a:lnTo>
                  <a:pt x="132" y="32"/>
                </a:lnTo>
                <a:lnTo>
                  <a:pt x="132" y="31"/>
                </a:lnTo>
                <a:lnTo>
                  <a:pt x="132" y="30"/>
                </a:lnTo>
                <a:lnTo>
                  <a:pt x="133" y="28"/>
                </a:lnTo>
                <a:lnTo>
                  <a:pt x="135" y="28"/>
                </a:lnTo>
                <a:lnTo>
                  <a:pt x="137" y="27"/>
                </a:lnTo>
                <a:lnTo>
                  <a:pt x="137" y="26"/>
                </a:lnTo>
                <a:lnTo>
                  <a:pt x="138" y="25"/>
                </a:lnTo>
                <a:lnTo>
                  <a:pt x="138" y="23"/>
                </a:lnTo>
                <a:lnTo>
                  <a:pt x="137" y="23"/>
                </a:lnTo>
                <a:lnTo>
                  <a:pt x="137" y="22"/>
                </a:lnTo>
                <a:lnTo>
                  <a:pt x="138" y="21"/>
                </a:lnTo>
                <a:lnTo>
                  <a:pt x="138" y="20"/>
                </a:lnTo>
                <a:lnTo>
                  <a:pt x="137" y="19"/>
                </a:lnTo>
                <a:lnTo>
                  <a:pt x="137" y="18"/>
                </a:lnTo>
                <a:lnTo>
                  <a:pt x="138" y="16"/>
                </a:lnTo>
                <a:lnTo>
                  <a:pt x="138" y="15"/>
                </a:lnTo>
                <a:lnTo>
                  <a:pt x="137" y="14"/>
                </a:lnTo>
                <a:lnTo>
                  <a:pt x="139" y="13"/>
                </a:lnTo>
                <a:lnTo>
                  <a:pt x="140" y="13"/>
                </a:lnTo>
                <a:lnTo>
                  <a:pt x="141" y="13"/>
                </a:lnTo>
                <a:lnTo>
                  <a:pt x="141" y="12"/>
                </a:lnTo>
                <a:lnTo>
                  <a:pt x="142" y="11"/>
                </a:lnTo>
                <a:lnTo>
                  <a:pt x="142" y="10"/>
                </a:lnTo>
                <a:lnTo>
                  <a:pt x="144" y="10"/>
                </a:lnTo>
                <a:lnTo>
                  <a:pt x="145" y="11"/>
                </a:lnTo>
                <a:lnTo>
                  <a:pt x="144" y="11"/>
                </a:lnTo>
                <a:lnTo>
                  <a:pt x="145" y="11"/>
                </a:lnTo>
                <a:lnTo>
                  <a:pt x="148" y="12"/>
                </a:lnTo>
                <a:lnTo>
                  <a:pt x="148" y="11"/>
                </a:lnTo>
                <a:lnTo>
                  <a:pt x="148" y="10"/>
                </a:lnTo>
                <a:lnTo>
                  <a:pt x="149" y="10"/>
                </a:lnTo>
                <a:lnTo>
                  <a:pt x="150" y="10"/>
                </a:lnTo>
                <a:lnTo>
                  <a:pt x="151" y="11"/>
                </a:lnTo>
                <a:lnTo>
                  <a:pt x="152" y="10"/>
                </a:lnTo>
                <a:lnTo>
                  <a:pt x="153" y="10"/>
                </a:lnTo>
                <a:lnTo>
                  <a:pt x="153" y="11"/>
                </a:lnTo>
                <a:lnTo>
                  <a:pt x="155" y="10"/>
                </a:lnTo>
                <a:lnTo>
                  <a:pt x="155" y="11"/>
                </a:lnTo>
                <a:lnTo>
                  <a:pt x="156" y="11"/>
                </a:lnTo>
                <a:lnTo>
                  <a:pt x="157" y="10"/>
                </a:lnTo>
                <a:lnTo>
                  <a:pt x="156" y="9"/>
                </a:lnTo>
                <a:lnTo>
                  <a:pt x="157" y="6"/>
                </a:lnTo>
                <a:lnTo>
                  <a:pt x="157" y="4"/>
                </a:lnTo>
                <a:lnTo>
                  <a:pt x="159" y="4"/>
                </a:lnTo>
                <a:lnTo>
                  <a:pt x="157" y="3"/>
                </a:lnTo>
                <a:lnTo>
                  <a:pt x="159" y="2"/>
                </a:lnTo>
                <a:lnTo>
                  <a:pt x="162" y="8"/>
                </a:lnTo>
                <a:lnTo>
                  <a:pt x="163" y="8"/>
                </a:lnTo>
                <a:lnTo>
                  <a:pt x="165" y="8"/>
                </a:lnTo>
                <a:lnTo>
                  <a:pt x="167" y="8"/>
                </a:lnTo>
                <a:lnTo>
                  <a:pt x="167" y="7"/>
                </a:lnTo>
                <a:lnTo>
                  <a:pt x="168" y="7"/>
                </a:lnTo>
                <a:lnTo>
                  <a:pt x="170" y="7"/>
                </a:lnTo>
                <a:lnTo>
                  <a:pt x="172" y="7"/>
                </a:lnTo>
                <a:lnTo>
                  <a:pt x="173" y="7"/>
                </a:lnTo>
                <a:lnTo>
                  <a:pt x="174" y="6"/>
                </a:lnTo>
                <a:lnTo>
                  <a:pt x="175" y="6"/>
                </a:lnTo>
                <a:lnTo>
                  <a:pt x="176" y="3"/>
                </a:lnTo>
                <a:lnTo>
                  <a:pt x="177" y="2"/>
                </a:lnTo>
                <a:lnTo>
                  <a:pt x="177" y="1"/>
                </a:lnTo>
                <a:lnTo>
                  <a:pt x="178" y="1"/>
                </a:lnTo>
                <a:lnTo>
                  <a:pt x="179" y="0"/>
                </a:lnTo>
                <a:lnTo>
                  <a:pt x="181" y="0"/>
                </a:lnTo>
                <a:lnTo>
                  <a:pt x="181" y="1"/>
                </a:lnTo>
                <a:lnTo>
                  <a:pt x="181" y="2"/>
                </a:lnTo>
                <a:lnTo>
                  <a:pt x="181" y="3"/>
                </a:lnTo>
                <a:lnTo>
                  <a:pt x="183" y="4"/>
                </a:lnTo>
                <a:lnTo>
                  <a:pt x="182" y="6"/>
                </a:lnTo>
                <a:lnTo>
                  <a:pt x="187" y="9"/>
                </a:lnTo>
                <a:lnTo>
                  <a:pt x="189" y="9"/>
                </a:lnTo>
                <a:lnTo>
                  <a:pt x="188" y="9"/>
                </a:lnTo>
                <a:lnTo>
                  <a:pt x="188" y="7"/>
                </a:lnTo>
                <a:lnTo>
                  <a:pt x="192" y="7"/>
                </a:lnTo>
                <a:lnTo>
                  <a:pt x="190" y="7"/>
                </a:lnTo>
                <a:lnTo>
                  <a:pt x="189" y="6"/>
                </a:lnTo>
                <a:lnTo>
                  <a:pt x="190" y="6"/>
                </a:lnTo>
                <a:lnTo>
                  <a:pt x="192" y="6"/>
                </a:lnTo>
                <a:lnTo>
                  <a:pt x="192" y="2"/>
                </a:lnTo>
                <a:lnTo>
                  <a:pt x="193" y="0"/>
                </a:lnTo>
                <a:lnTo>
                  <a:pt x="197" y="1"/>
                </a:lnTo>
                <a:lnTo>
                  <a:pt x="197" y="0"/>
                </a:lnTo>
                <a:lnTo>
                  <a:pt x="199" y="1"/>
                </a:lnTo>
                <a:lnTo>
                  <a:pt x="200" y="1"/>
                </a:lnTo>
                <a:lnTo>
                  <a:pt x="201" y="2"/>
                </a:lnTo>
                <a:lnTo>
                  <a:pt x="201" y="3"/>
                </a:lnTo>
                <a:lnTo>
                  <a:pt x="203" y="3"/>
                </a:lnTo>
                <a:lnTo>
                  <a:pt x="205" y="3"/>
                </a:lnTo>
                <a:lnTo>
                  <a:pt x="206" y="3"/>
                </a:lnTo>
                <a:lnTo>
                  <a:pt x="206" y="4"/>
                </a:lnTo>
                <a:lnTo>
                  <a:pt x="208" y="4"/>
                </a:lnTo>
                <a:lnTo>
                  <a:pt x="209" y="7"/>
                </a:lnTo>
                <a:lnTo>
                  <a:pt x="209" y="8"/>
                </a:lnTo>
                <a:lnTo>
                  <a:pt x="210" y="8"/>
                </a:lnTo>
                <a:lnTo>
                  <a:pt x="210" y="9"/>
                </a:lnTo>
                <a:lnTo>
                  <a:pt x="210" y="10"/>
                </a:lnTo>
                <a:lnTo>
                  <a:pt x="214" y="9"/>
                </a:lnTo>
                <a:lnTo>
                  <a:pt x="216" y="7"/>
                </a:lnTo>
                <a:lnTo>
                  <a:pt x="217" y="4"/>
                </a:lnTo>
                <a:lnTo>
                  <a:pt x="219" y="4"/>
                </a:lnTo>
                <a:lnTo>
                  <a:pt x="221" y="6"/>
                </a:lnTo>
                <a:lnTo>
                  <a:pt x="221" y="7"/>
                </a:lnTo>
                <a:lnTo>
                  <a:pt x="228" y="7"/>
                </a:lnTo>
                <a:lnTo>
                  <a:pt x="226" y="9"/>
                </a:lnTo>
                <a:lnTo>
                  <a:pt x="227" y="10"/>
                </a:lnTo>
                <a:lnTo>
                  <a:pt x="227" y="12"/>
                </a:lnTo>
                <a:lnTo>
                  <a:pt x="227" y="11"/>
                </a:lnTo>
                <a:lnTo>
                  <a:pt x="226" y="11"/>
                </a:lnTo>
                <a:lnTo>
                  <a:pt x="225" y="12"/>
                </a:lnTo>
                <a:lnTo>
                  <a:pt x="223" y="12"/>
                </a:lnTo>
                <a:lnTo>
                  <a:pt x="221" y="14"/>
                </a:lnTo>
                <a:lnTo>
                  <a:pt x="220" y="15"/>
                </a:lnTo>
                <a:lnTo>
                  <a:pt x="220" y="16"/>
                </a:lnTo>
                <a:lnTo>
                  <a:pt x="221" y="16"/>
                </a:lnTo>
                <a:lnTo>
                  <a:pt x="220" y="16"/>
                </a:lnTo>
                <a:lnTo>
                  <a:pt x="220" y="18"/>
                </a:lnTo>
                <a:lnTo>
                  <a:pt x="219" y="19"/>
                </a:lnTo>
                <a:lnTo>
                  <a:pt x="218" y="19"/>
                </a:lnTo>
                <a:lnTo>
                  <a:pt x="217" y="19"/>
                </a:lnTo>
                <a:lnTo>
                  <a:pt x="216" y="19"/>
                </a:lnTo>
                <a:lnTo>
                  <a:pt x="217" y="19"/>
                </a:lnTo>
                <a:lnTo>
                  <a:pt x="218" y="20"/>
                </a:lnTo>
                <a:lnTo>
                  <a:pt x="219" y="21"/>
                </a:lnTo>
                <a:lnTo>
                  <a:pt x="219" y="22"/>
                </a:lnTo>
                <a:lnTo>
                  <a:pt x="220" y="22"/>
                </a:lnTo>
                <a:lnTo>
                  <a:pt x="220" y="23"/>
                </a:lnTo>
                <a:lnTo>
                  <a:pt x="220" y="24"/>
                </a:lnTo>
                <a:lnTo>
                  <a:pt x="219" y="24"/>
                </a:lnTo>
                <a:lnTo>
                  <a:pt x="219" y="25"/>
                </a:lnTo>
                <a:lnTo>
                  <a:pt x="218" y="26"/>
                </a:lnTo>
                <a:lnTo>
                  <a:pt x="218" y="27"/>
                </a:lnTo>
                <a:lnTo>
                  <a:pt x="219" y="27"/>
                </a:lnTo>
                <a:lnTo>
                  <a:pt x="219" y="28"/>
                </a:lnTo>
                <a:lnTo>
                  <a:pt x="218" y="28"/>
                </a:lnTo>
                <a:lnTo>
                  <a:pt x="217" y="30"/>
                </a:lnTo>
                <a:lnTo>
                  <a:pt x="216" y="31"/>
                </a:lnTo>
                <a:lnTo>
                  <a:pt x="215" y="31"/>
                </a:lnTo>
                <a:lnTo>
                  <a:pt x="214" y="31"/>
                </a:lnTo>
                <a:lnTo>
                  <a:pt x="214" y="32"/>
                </a:lnTo>
                <a:lnTo>
                  <a:pt x="215" y="32"/>
                </a:lnTo>
                <a:lnTo>
                  <a:pt x="215" y="33"/>
                </a:lnTo>
                <a:lnTo>
                  <a:pt x="215" y="34"/>
                </a:lnTo>
                <a:lnTo>
                  <a:pt x="216" y="34"/>
                </a:lnTo>
                <a:lnTo>
                  <a:pt x="216" y="35"/>
                </a:lnTo>
                <a:lnTo>
                  <a:pt x="215" y="35"/>
                </a:lnTo>
                <a:lnTo>
                  <a:pt x="215" y="36"/>
                </a:lnTo>
                <a:lnTo>
                  <a:pt x="215" y="37"/>
                </a:lnTo>
                <a:lnTo>
                  <a:pt x="214" y="37"/>
                </a:lnTo>
                <a:lnTo>
                  <a:pt x="214" y="38"/>
                </a:lnTo>
                <a:lnTo>
                  <a:pt x="214" y="39"/>
                </a:lnTo>
                <a:lnTo>
                  <a:pt x="215" y="39"/>
                </a:lnTo>
                <a:lnTo>
                  <a:pt x="215" y="40"/>
                </a:lnTo>
                <a:lnTo>
                  <a:pt x="217" y="40"/>
                </a:lnTo>
                <a:lnTo>
                  <a:pt x="218" y="42"/>
                </a:lnTo>
                <a:lnTo>
                  <a:pt x="219" y="42"/>
                </a:lnTo>
                <a:lnTo>
                  <a:pt x="220" y="43"/>
                </a:lnTo>
                <a:lnTo>
                  <a:pt x="221" y="43"/>
                </a:lnTo>
                <a:lnTo>
                  <a:pt x="223" y="43"/>
                </a:lnTo>
                <a:lnTo>
                  <a:pt x="225" y="42"/>
                </a:lnTo>
                <a:lnTo>
                  <a:pt x="226" y="40"/>
                </a:lnTo>
                <a:lnTo>
                  <a:pt x="227" y="40"/>
                </a:lnTo>
                <a:lnTo>
                  <a:pt x="228" y="39"/>
                </a:lnTo>
                <a:lnTo>
                  <a:pt x="229" y="39"/>
                </a:lnTo>
                <a:lnTo>
                  <a:pt x="230" y="39"/>
                </a:lnTo>
                <a:lnTo>
                  <a:pt x="231" y="39"/>
                </a:lnTo>
                <a:lnTo>
                  <a:pt x="232" y="40"/>
                </a:lnTo>
                <a:lnTo>
                  <a:pt x="231" y="40"/>
                </a:lnTo>
                <a:lnTo>
                  <a:pt x="231" y="42"/>
                </a:lnTo>
                <a:lnTo>
                  <a:pt x="231" y="43"/>
                </a:lnTo>
                <a:lnTo>
                  <a:pt x="231" y="44"/>
                </a:lnTo>
                <a:lnTo>
                  <a:pt x="232" y="44"/>
                </a:lnTo>
                <a:lnTo>
                  <a:pt x="231" y="44"/>
                </a:lnTo>
                <a:lnTo>
                  <a:pt x="231" y="45"/>
                </a:lnTo>
                <a:lnTo>
                  <a:pt x="230" y="45"/>
                </a:lnTo>
                <a:lnTo>
                  <a:pt x="229" y="44"/>
                </a:lnTo>
                <a:lnTo>
                  <a:pt x="228" y="45"/>
                </a:lnTo>
                <a:lnTo>
                  <a:pt x="228" y="46"/>
                </a:lnTo>
                <a:lnTo>
                  <a:pt x="227" y="46"/>
                </a:lnTo>
                <a:lnTo>
                  <a:pt x="226" y="47"/>
                </a:lnTo>
                <a:lnTo>
                  <a:pt x="226" y="48"/>
                </a:lnTo>
                <a:lnTo>
                  <a:pt x="227" y="48"/>
                </a:lnTo>
                <a:lnTo>
                  <a:pt x="227" y="49"/>
                </a:lnTo>
                <a:lnTo>
                  <a:pt x="229" y="49"/>
                </a:lnTo>
                <a:lnTo>
                  <a:pt x="229" y="50"/>
                </a:lnTo>
                <a:lnTo>
                  <a:pt x="228" y="51"/>
                </a:lnTo>
                <a:lnTo>
                  <a:pt x="229" y="52"/>
                </a:lnTo>
                <a:lnTo>
                  <a:pt x="231" y="54"/>
                </a:lnTo>
                <a:lnTo>
                  <a:pt x="233" y="54"/>
                </a:lnTo>
                <a:lnTo>
                  <a:pt x="234" y="54"/>
                </a:lnTo>
                <a:lnTo>
                  <a:pt x="236" y="54"/>
                </a:lnTo>
                <a:lnTo>
                  <a:pt x="237" y="54"/>
                </a:lnTo>
                <a:lnTo>
                  <a:pt x="237" y="55"/>
                </a:lnTo>
                <a:lnTo>
                  <a:pt x="238" y="55"/>
                </a:lnTo>
                <a:lnTo>
                  <a:pt x="239" y="55"/>
                </a:lnTo>
                <a:lnTo>
                  <a:pt x="240" y="55"/>
                </a:lnTo>
                <a:lnTo>
                  <a:pt x="241" y="56"/>
                </a:lnTo>
                <a:lnTo>
                  <a:pt x="242" y="56"/>
                </a:lnTo>
                <a:lnTo>
                  <a:pt x="243" y="56"/>
                </a:lnTo>
                <a:lnTo>
                  <a:pt x="243" y="57"/>
                </a:lnTo>
                <a:lnTo>
                  <a:pt x="244" y="58"/>
                </a:lnTo>
                <a:lnTo>
                  <a:pt x="244" y="57"/>
                </a:lnTo>
                <a:lnTo>
                  <a:pt x="245" y="57"/>
                </a:lnTo>
                <a:lnTo>
                  <a:pt x="248" y="56"/>
                </a:lnTo>
                <a:lnTo>
                  <a:pt x="248" y="57"/>
                </a:lnTo>
                <a:lnTo>
                  <a:pt x="249" y="57"/>
                </a:lnTo>
                <a:lnTo>
                  <a:pt x="250" y="58"/>
                </a:lnTo>
                <a:lnTo>
                  <a:pt x="251" y="58"/>
                </a:lnTo>
                <a:lnTo>
                  <a:pt x="251" y="59"/>
                </a:lnTo>
                <a:lnTo>
                  <a:pt x="251" y="60"/>
                </a:lnTo>
                <a:lnTo>
                  <a:pt x="251" y="61"/>
                </a:lnTo>
                <a:lnTo>
                  <a:pt x="251" y="62"/>
                </a:lnTo>
                <a:lnTo>
                  <a:pt x="252" y="62"/>
                </a:lnTo>
                <a:lnTo>
                  <a:pt x="251" y="62"/>
                </a:lnTo>
                <a:lnTo>
                  <a:pt x="251" y="63"/>
                </a:lnTo>
                <a:lnTo>
                  <a:pt x="250" y="63"/>
                </a:lnTo>
                <a:lnTo>
                  <a:pt x="250" y="64"/>
                </a:lnTo>
                <a:lnTo>
                  <a:pt x="249" y="63"/>
                </a:lnTo>
                <a:lnTo>
                  <a:pt x="249" y="64"/>
                </a:lnTo>
                <a:lnTo>
                  <a:pt x="250" y="64"/>
                </a:lnTo>
                <a:lnTo>
                  <a:pt x="250" y="66"/>
                </a:lnTo>
                <a:lnTo>
                  <a:pt x="249" y="66"/>
                </a:lnTo>
                <a:lnTo>
                  <a:pt x="249" y="64"/>
                </a:lnTo>
                <a:lnTo>
                  <a:pt x="249" y="66"/>
                </a:lnTo>
                <a:lnTo>
                  <a:pt x="248" y="66"/>
                </a:lnTo>
                <a:lnTo>
                  <a:pt x="248" y="67"/>
                </a:lnTo>
                <a:lnTo>
                  <a:pt x="248" y="68"/>
                </a:lnTo>
                <a:lnTo>
                  <a:pt x="249" y="68"/>
                </a:lnTo>
                <a:lnTo>
                  <a:pt x="249" y="69"/>
                </a:lnTo>
                <a:lnTo>
                  <a:pt x="249" y="70"/>
                </a:lnTo>
                <a:lnTo>
                  <a:pt x="249" y="71"/>
                </a:lnTo>
                <a:lnTo>
                  <a:pt x="248" y="71"/>
                </a:lnTo>
                <a:lnTo>
                  <a:pt x="249" y="72"/>
                </a:lnTo>
                <a:lnTo>
                  <a:pt x="249" y="73"/>
                </a:lnTo>
                <a:lnTo>
                  <a:pt x="248" y="73"/>
                </a:lnTo>
                <a:lnTo>
                  <a:pt x="247" y="73"/>
                </a:lnTo>
                <a:lnTo>
                  <a:pt x="245" y="73"/>
                </a:lnTo>
                <a:lnTo>
                  <a:pt x="245" y="74"/>
                </a:lnTo>
                <a:lnTo>
                  <a:pt x="244" y="74"/>
                </a:lnTo>
                <a:lnTo>
                  <a:pt x="243" y="74"/>
                </a:lnTo>
                <a:lnTo>
                  <a:pt x="242" y="74"/>
                </a:lnTo>
                <a:lnTo>
                  <a:pt x="242" y="73"/>
                </a:lnTo>
                <a:lnTo>
                  <a:pt x="241" y="73"/>
                </a:lnTo>
                <a:lnTo>
                  <a:pt x="240" y="73"/>
                </a:lnTo>
                <a:lnTo>
                  <a:pt x="240" y="72"/>
                </a:lnTo>
                <a:lnTo>
                  <a:pt x="239" y="73"/>
                </a:lnTo>
                <a:lnTo>
                  <a:pt x="239" y="74"/>
                </a:lnTo>
                <a:lnTo>
                  <a:pt x="239" y="75"/>
                </a:lnTo>
                <a:lnTo>
                  <a:pt x="239" y="76"/>
                </a:lnTo>
                <a:lnTo>
                  <a:pt x="238" y="75"/>
                </a:lnTo>
                <a:lnTo>
                  <a:pt x="237" y="76"/>
                </a:lnTo>
                <a:lnTo>
                  <a:pt x="236" y="78"/>
                </a:lnTo>
                <a:lnTo>
                  <a:pt x="236" y="76"/>
                </a:lnTo>
                <a:lnTo>
                  <a:pt x="233" y="78"/>
                </a:lnTo>
                <a:lnTo>
                  <a:pt x="232" y="78"/>
                </a:lnTo>
                <a:lnTo>
                  <a:pt x="231" y="78"/>
                </a:lnTo>
                <a:lnTo>
                  <a:pt x="231" y="79"/>
                </a:lnTo>
                <a:lnTo>
                  <a:pt x="230" y="79"/>
                </a:lnTo>
                <a:lnTo>
                  <a:pt x="229" y="80"/>
                </a:lnTo>
                <a:lnTo>
                  <a:pt x="228" y="80"/>
                </a:lnTo>
                <a:lnTo>
                  <a:pt x="227" y="80"/>
                </a:lnTo>
                <a:lnTo>
                  <a:pt x="225" y="80"/>
                </a:lnTo>
                <a:lnTo>
                  <a:pt x="223" y="80"/>
                </a:lnTo>
                <a:lnTo>
                  <a:pt x="223" y="79"/>
                </a:lnTo>
                <a:lnTo>
                  <a:pt x="222" y="78"/>
                </a:lnTo>
                <a:lnTo>
                  <a:pt x="221" y="76"/>
                </a:lnTo>
                <a:lnTo>
                  <a:pt x="220" y="76"/>
                </a:lnTo>
                <a:lnTo>
                  <a:pt x="219" y="76"/>
                </a:lnTo>
                <a:lnTo>
                  <a:pt x="218" y="76"/>
                </a:lnTo>
                <a:lnTo>
                  <a:pt x="217" y="78"/>
                </a:lnTo>
                <a:lnTo>
                  <a:pt x="216" y="79"/>
                </a:lnTo>
                <a:lnTo>
                  <a:pt x="215" y="79"/>
                </a:lnTo>
                <a:lnTo>
                  <a:pt x="214" y="80"/>
                </a:lnTo>
                <a:lnTo>
                  <a:pt x="212" y="80"/>
                </a:lnTo>
                <a:lnTo>
                  <a:pt x="211" y="80"/>
                </a:lnTo>
                <a:lnTo>
                  <a:pt x="210" y="80"/>
                </a:lnTo>
                <a:lnTo>
                  <a:pt x="209" y="80"/>
                </a:lnTo>
                <a:lnTo>
                  <a:pt x="210" y="81"/>
                </a:lnTo>
                <a:lnTo>
                  <a:pt x="210" y="83"/>
                </a:lnTo>
                <a:lnTo>
                  <a:pt x="210" y="85"/>
                </a:lnTo>
                <a:lnTo>
                  <a:pt x="210" y="87"/>
                </a:lnTo>
                <a:lnTo>
                  <a:pt x="209" y="88"/>
                </a:lnTo>
                <a:lnTo>
                  <a:pt x="209" y="90"/>
                </a:lnTo>
                <a:lnTo>
                  <a:pt x="208" y="91"/>
                </a:lnTo>
                <a:lnTo>
                  <a:pt x="207" y="91"/>
                </a:lnTo>
                <a:lnTo>
                  <a:pt x="206" y="91"/>
                </a:lnTo>
                <a:lnTo>
                  <a:pt x="205" y="92"/>
                </a:lnTo>
                <a:lnTo>
                  <a:pt x="205" y="93"/>
                </a:lnTo>
                <a:lnTo>
                  <a:pt x="204" y="93"/>
                </a:lnTo>
                <a:lnTo>
                  <a:pt x="204" y="94"/>
                </a:lnTo>
                <a:lnTo>
                  <a:pt x="203" y="95"/>
                </a:lnTo>
                <a:lnTo>
                  <a:pt x="200" y="95"/>
                </a:lnTo>
                <a:lnTo>
                  <a:pt x="199" y="96"/>
                </a:lnTo>
                <a:lnTo>
                  <a:pt x="199" y="95"/>
                </a:lnTo>
                <a:lnTo>
                  <a:pt x="198" y="96"/>
                </a:lnTo>
                <a:lnTo>
                  <a:pt x="197" y="96"/>
                </a:lnTo>
                <a:lnTo>
                  <a:pt x="196" y="96"/>
                </a:lnTo>
                <a:lnTo>
                  <a:pt x="194" y="97"/>
                </a:lnTo>
                <a:lnTo>
                  <a:pt x="193" y="97"/>
                </a:lnTo>
                <a:lnTo>
                  <a:pt x="192" y="97"/>
                </a:lnTo>
                <a:lnTo>
                  <a:pt x="190" y="98"/>
                </a:lnTo>
                <a:lnTo>
                  <a:pt x="190" y="99"/>
                </a:lnTo>
                <a:lnTo>
                  <a:pt x="189" y="99"/>
                </a:lnTo>
                <a:lnTo>
                  <a:pt x="187" y="100"/>
                </a:lnTo>
                <a:lnTo>
                  <a:pt x="186" y="103"/>
                </a:lnTo>
                <a:lnTo>
                  <a:pt x="185" y="103"/>
                </a:lnTo>
                <a:lnTo>
                  <a:pt x="184" y="103"/>
                </a:lnTo>
                <a:lnTo>
                  <a:pt x="183" y="103"/>
                </a:lnTo>
                <a:lnTo>
                  <a:pt x="175" y="106"/>
                </a:lnTo>
                <a:lnTo>
                  <a:pt x="174" y="106"/>
                </a:lnTo>
                <a:lnTo>
                  <a:pt x="174" y="107"/>
                </a:lnTo>
                <a:lnTo>
                  <a:pt x="174" y="108"/>
                </a:lnTo>
                <a:lnTo>
                  <a:pt x="173" y="108"/>
                </a:lnTo>
                <a:lnTo>
                  <a:pt x="173" y="109"/>
                </a:lnTo>
                <a:lnTo>
                  <a:pt x="172" y="109"/>
                </a:lnTo>
                <a:lnTo>
                  <a:pt x="172" y="110"/>
                </a:lnTo>
                <a:lnTo>
                  <a:pt x="172" y="111"/>
                </a:lnTo>
                <a:lnTo>
                  <a:pt x="172" y="112"/>
                </a:lnTo>
                <a:lnTo>
                  <a:pt x="171" y="112"/>
                </a:lnTo>
                <a:lnTo>
                  <a:pt x="170" y="112"/>
                </a:lnTo>
                <a:lnTo>
                  <a:pt x="168" y="112"/>
                </a:lnTo>
                <a:lnTo>
                  <a:pt x="168" y="114"/>
                </a:lnTo>
                <a:lnTo>
                  <a:pt x="167" y="114"/>
                </a:lnTo>
                <a:lnTo>
                  <a:pt x="167" y="112"/>
                </a:lnTo>
                <a:lnTo>
                  <a:pt x="166" y="112"/>
                </a:lnTo>
                <a:lnTo>
                  <a:pt x="165" y="112"/>
                </a:lnTo>
                <a:lnTo>
                  <a:pt x="164" y="114"/>
                </a:lnTo>
                <a:lnTo>
                  <a:pt x="163" y="114"/>
                </a:lnTo>
                <a:lnTo>
                  <a:pt x="163" y="112"/>
                </a:lnTo>
                <a:lnTo>
                  <a:pt x="162" y="114"/>
                </a:lnTo>
                <a:lnTo>
                  <a:pt x="162" y="115"/>
                </a:lnTo>
                <a:lnTo>
                  <a:pt x="161" y="115"/>
                </a:lnTo>
                <a:lnTo>
                  <a:pt x="161" y="116"/>
                </a:lnTo>
                <a:lnTo>
                  <a:pt x="160" y="116"/>
                </a:lnTo>
                <a:lnTo>
                  <a:pt x="159" y="116"/>
                </a:lnTo>
                <a:lnTo>
                  <a:pt x="159" y="115"/>
                </a:lnTo>
                <a:lnTo>
                  <a:pt x="157" y="114"/>
                </a:lnTo>
                <a:lnTo>
                  <a:pt x="156" y="114"/>
                </a:lnTo>
                <a:lnTo>
                  <a:pt x="155" y="114"/>
                </a:lnTo>
                <a:lnTo>
                  <a:pt x="154" y="114"/>
                </a:lnTo>
                <a:lnTo>
                  <a:pt x="153" y="114"/>
                </a:lnTo>
                <a:lnTo>
                  <a:pt x="153" y="112"/>
                </a:lnTo>
                <a:lnTo>
                  <a:pt x="153" y="111"/>
                </a:lnTo>
                <a:lnTo>
                  <a:pt x="152" y="111"/>
                </a:lnTo>
                <a:lnTo>
                  <a:pt x="151" y="111"/>
                </a:lnTo>
                <a:lnTo>
                  <a:pt x="151" y="110"/>
                </a:lnTo>
                <a:lnTo>
                  <a:pt x="150" y="110"/>
                </a:lnTo>
                <a:lnTo>
                  <a:pt x="149" y="110"/>
                </a:lnTo>
                <a:lnTo>
                  <a:pt x="149" y="111"/>
                </a:lnTo>
                <a:lnTo>
                  <a:pt x="148" y="112"/>
                </a:lnTo>
                <a:lnTo>
                  <a:pt x="146" y="112"/>
                </a:lnTo>
                <a:lnTo>
                  <a:pt x="145" y="114"/>
                </a:lnTo>
                <a:lnTo>
                  <a:pt x="144" y="114"/>
                </a:lnTo>
                <a:lnTo>
                  <a:pt x="143" y="115"/>
                </a:lnTo>
                <a:lnTo>
                  <a:pt x="142" y="115"/>
                </a:lnTo>
                <a:lnTo>
                  <a:pt x="141" y="115"/>
                </a:lnTo>
                <a:lnTo>
                  <a:pt x="141" y="116"/>
                </a:lnTo>
                <a:lnTo>
                  <a:pt x="141" y="117"/>
                </a:lnTo>
                <a:lnTo>
                  <a:pt x="141" y="118"/>
                </a:lnTo>
                <a:lnTo>
                  <a:pt x="140" y="119"/>
                </a:lnTo>
                <a:lnTo>
                  <a:pt x="140" y="120"/>
                </a:lnTo>
                <a:lnTo>
                  <a:pt x="139" y="120"/>
                </a:lnTo>
                <a:lnTo>
                  <a:pt x="139" y="121"/>
                </a:lnTo>
                <a:lnTo>
                  <a:pt x="138" y="122"/>
                </a:lnTo>
                <a:lnTo>
                  <a:pt x="137" y="123"/>
                </a:lnTo>
                <a:lnTo>
                  <a:pt x="135" y="123"/>
                </a:lnTo>
                <a:lnTo>
                  <a:pt x="134" y="123"/>
                </a:lnTo>
                <a:lnTo>
                  <a:pt x="133" y="123"/>
                </a:lnTo>
                <a:lnTo>
                  <a:pt x="132" y="123"/>
                </a:lnTo>
                <a:lnTo>
                  <a:pt x="131" y="123"/>
                </a:lnTo>
                <a:lnTo>
                  <a:pt x="131" y="122"/>
                </a:lnTo>
                <a:lnTo>
                  <a:pt x="130" y="122"/>
                </a:lnTo>
                <a:lnTo>
                  <a:pt x="129" y="122"/>
                </a:lnTo>
                <a:lnTo>
                  <a:pt x="128" y="121"/>
                </a:lnTo>
                <a:lnTo>
                  <a:pt x="128" y="122"/>
                </a:lnTo>
                <a:lnTo>
                  <a:pt x="127" y="122"/>
                </a:lnTo>
                <a:lnTo>
                  <a:pt x="127" y="123"/>
                </a:lnTo>
                <a:lnTo>
                  <a:pt x="127" y="124"/>
                </a:lnTo>
                <a:lnTo>
                  <a:pt x="128" y="126"/>
                </a:lnTo>
                <a:lnTo>
                  <a:pt x="127" y="126"/>
                </a:lnTo>
                <a:lnTo>
                  <a:pt x="127" y="127"/>
                </a:lnTo>
                <a:lnTo>
                  <a:pt x="127" y="128"/>
                </a:lnTo>
                <a:lnTo>
                  <a:pt x="126" y="128"/>
                </a:lnTo>
                <a:lnTo>
                  <a:pt x="126" y="129"/>
                </a:lnTo>
                <a:lnTo>
                  <a:pt x="126" y="130"/>
                </a:lnTo>
                <a:lnTo>
                  <a:pt x="124" y="131"/>
                </a:lnTo>
                <a:lnTo>
                  <a:pt x="124" y="132"/>
                </a:lnTo>
                <a:lnTo>
                  <a:pt x="124" y="133"/>
                </a:lnTo>
                <a:lnTo>
                  <a:pt x="126" y="134"/>
                </a:lnTo>
                <a:lnTo>
                  <a:pt x="126" y="135"/>
                </a:lnTo>
                <a:lnTo>
                  <a:pt x="127" y="135"/>
                </a:lnTo>
                <a:lnTo>
                  <a:pt x="127" y="137"/>
                </a:lnTo>
                <a:lnTo>
                  <a:pt x="128" y="138"/>
                </a:lnTo>
                <a:lnTo>
                  <a:pt x="129" y="138"/>
                </a:lnTo>
                <a:lnTo>
                  <a:pt x="129" y="139"/>
                </a:lnTo>
                <a:lnTo>
                  <a:pt x="128" y="139"/>
                </a:lnTo>
                <a:lnTo>
                  <a:pt x="128" y="140"/>
                </a:lnTo>
                <a:lnTo>
                  <a:pt x="128" y="141"/>
                </a:lnTo>
                <a:lnTo>
                  <a:pt x="128" y="142"/>
                </a:lnTo>
                <a:lnTo>
                  <a:pt x="127" y="142"/>
                </a:lnTo>
                <a:lnTo>
                  <a:pt x="126" y="143"/>
                </a:lnTo>
                <a:lnTo>
                  <a:pt x="124" y="143"/>
                </a:lnTo>
                <a:lnTo>
                  <a:pt x="124" y="144"/>
                </a:lnTo>
                <a:lnTo>
                  <a:pt x="123" y="144"/>
                </a:lnTo>
                <a:lnTo>
                  <a:pt x="122" y="144"/>
                </a:lnTo>
                <a:lnTo>
                  <a:pt x="121" y="143"/>
                </a:lnTo>
                <a:lnTo>
                  <a:pt x="120" y="143"/>
                </a:lnTo>
                <a:lnTo>
                  <a:pt x="119" y="143"/>
                </a:lnTo>
                <a:lnTo>
                  <a:pt x="118" y="143"/>
                </a:lnTo>
                <a:lnTo>
                  <a:pt x="118" y="144"/>
                </a:lnTo>
                <a:lnTo>
                  <a:pt x="119" y="145"/>
                </a:lnTo>
                <a:lnTo>
                  <a:pt x="119" y="146"/>
                </a:lnTo>
                <a:lnTo>
                  <a:pt x="118" y="146"/>
                </a:lnTo>
                <a:lnTo>
                  <a:pt x="118" y="147"/>
                </a:lnTo>
                <a:lnTo>
                  <a:pt x="118" y="149"/>
                </a:lnTo>
                <a:lnTo>
                  <a:pt x="117" y="150"/>
                </a:lnTo>
                <a:lnTo>
                  <a:pt x="116" y="150"/>
                </a:lnTo>
                <a:lnTo>
                  <a:pt x="115" y="150"/>
                </a:lnTo>
                <a:lnTo>
                  <a:pt x="113" y="150"/>
                </a:lnTo>
                <a:lnTo>
                  <a:pt x="112" y="150"/>
                </a:lnTo>
                <a:lnTo>
                  <a:pt x="111" y="150"/>
                </a:lnTo>
                <a:lnTo>
                  <a:pt x="111" y="151"/>
                </a:lnTo>
                <a:lnTo>
                  <a:pt x="110" y="151"/>
                </a:lnTo>
                <a:lnTo>
                  <a:pt x="109" y="151"/>
                </a:lnTo>
                <a:lnTo>
                  <a:pt x="109" y="150"/>
                </a:lnTo>
                <a:lnTo>
                  <a:pt x="108" y="150"/>
                </a:lnTo>
                <a:lnTo>
                  <a:pt x="107" y="150"/>
                </a:lnTo>
                <a:lnTo>
                  <a:pt x="106" y="149"/>
                </a:lnTo>
                <a:lnTo>
                  <a:pt x="106" y="147"/>
                </a:lnTo>
                <a:lnTo>
                  <a:pt x="105" y="147"/>
                </a:lnTo>
                <a:lnTo>
                  <a:pt x="104" y="147"/>
                </a:lnTo>
                <a:lnTo>
                  <a:pt x="101" y="147"/>
                </a:lnTo>
                <a:lnTo>
                  <a:pt x="100" y="147"/>
                </a:lnTo>
                <a:lnTo>
                  <a:pt x="100" y="146"/>
                </a:lnTo>
                <a:lnTo>
                  <a:pt x="99" y="147"/>
                </a:lnTo>
                <a:lnTo>
                  <a:pt x="98" y="147"/>
                </a:lnTo>
                <a:lnTo>
                  <a:pt x="98" y="146"/>
                </a:lnTo>
                <a:lnTo>
                  <a:pt x="97" y="146"/>
                </a:lnTo>
                <a:lnTo>
                  <a:pt x="96" y="147"/>
                </a:lnTo>
                <a:lnTo>
                  <a:pt x="95" y="147"/>
                </a:lnTo>
                <a:lnTo>
                  <a:pt x="94" y="147"/>
                </a:lnTo>
                <a:lnTo>
                  <a:pt x="92" y="147"/>
                </a:lnTo>
                <a:lnTo>
                  <a:pt x="91" y="149"/>
                </a:lnTo>
                <a:lnTo>
                  <a:pt x="90" y="150"/>
                </a:lnTo>
                <a:lnTo>
                  <a:pt x="89" y="150"/>
                </a:lnTo>
                <a:lnTo>
                  <a:pt x="89" y="151"/>
                </a:lnTo>
                <a:lnTo>
                  <a:pt x="88" y="151"/>
                </a:lnTo>
                <a:lnTo>
                  <a:pt x="87" y="151"/>
                </a:lnTo>
                <a:lnTo>
                  <a:pt x="86" y="150"/>
                </a:lnTo>
                <a:lnTo>
                  <a:pt x="85" y="149"/>
                </a:lnTo>
                <a:lnTo>
                  <a:pt x="84" y="149"/>
                </a:lnTo>
                <a:lnTo>
                  <a:pt x="84" y="150"/>
                </a:lnTo>
                <a:lnTo>
                  <a:pt x="83" y="150"/>
                </a:lnTo>
                <a:lnTo>
                  <a:pt x="83" y="151"/>
                </a:lnTo>
                <a:lnTo>
                  <a:pt x="81" y="151"/>
                </a:lnTo>
                <a:lnTo>
                  <a:pt x="81" y="152"/>
                </a:lnTo>
                <a:lnTo>
                  <a:pt x="80" y="152"/>
                </a:lnTo>
                <a:lnTo>
                  <a:pt x="79" y="152"/>
                </a:lnTo>
                <a:lnTo>
                  <a:pt x="80" y="153"/>
                </a:lnTo>
                <a:lnTo>
                  <a:pt x="80" y="154"/>
                </a:lnTo>
                <a:lnTo>
                  <a:pt x="79" y="155"/>
                </a:lnTo>
                <a:lnTo>
                  <a:pt x="78" y="155"/>
                </a:lnTo>
                <a:lnTo>
                  <a:pt x="77" y="155"/>
                </a:lnTo>
                <a:lnTo>
                  <a:pt x="76" y="155"/>
                </a:lnTo>
                <a:lnTo>
                  <a:pt x="75" y="155"/>
                </a:lnTo>
                <a:lnTo>
                  <a:pt x="75" y="154"/>
                </a:lnTo>
                <a:lnTo>
                  <a:pt x="74" y="154"/>
                </a:lnTo>
                <a:lnTo>
                  <a:pt x="74" y="153"/>
                </a:lnTo>
                <a:lnTo>
                  <a:pt x="73" y="153"/>
                </a:lnTo>
                <a:lnTo>
                  <a:pt x="73" y="152"/>
                </a:lnTo>
                <a:lnTo>
                  <a:pt x="72" y="152"/>
                </a:lnTo>
                <a:lnTo>
                  <a:pt x="70" y="152"/>
                </a:lnTo>
                <a:lnTo>
                  <a:pt x="70" y="151"/>
                </a:lnTo>
                <a:lnTo>
                  <a:pt x="69" y="151"/>
                </a:lnTo>
                <a:lnTo>
                  <a:pt x="69" y="150"/>
                </a:lnTo>
                <a:lnTo>
                  <a:pt x="68" y="150"/>
                </a:lnTo>
                <a:lnTo>
                  <a:pt x="67" y="150"/>
                </a:lnTo>
                <a:lnTo>
                  <a:pt x="67" y="151"/>
                </a:lnTo>
                <a:lnTo>
                  <a:pt x="66" y="151"/>
                </a:lnTo>
                <a:lnTo>
                  <a:pt x="65" y="151"/>
                </a:lnTo>
                <a:lnTo>
                  <a:pt x="65" y="150"/>
                </a:lnTo>
                <a:lnTo>
                  <a:pt x="64" y="149"/>
                </a:lnTo>
                <a:lnTo>
                  <a:pt x="59" y="145"/>
                </a:lnTo>
                <a:lnTo>
                  <a:pt x="57" y="145"/>
                </a:lnTo>
                <a:lnTo>
                  <a:pt x="56" y="144"/>
                </a:lnTo>
                <a:lnTo>
                  <a:pt x="55" y="143"/>
                </a:lnTo>
                <a:lnTo>
                  <a:pt x="55" y="142"/>
                </a:lnTo>
                <a:lnTo>
                  <a:pt x="55" y="141"/>
                </a:lnTo>
                <a:lnTo>
                  <a:pt x="54" y="141"/>
                </a:lnTo>
                <a:lnTo>
                  <a:pt x="52" y="135"/>
                </a:lnTo>
                <a:lnTo>
                  <a:pt x="50" y="134"/>
                </a:lnTo>
                <a:lnTo>
                  <a:pt x="50" y="133"/>
                </a:lnTo>
                <a:lnTo>
                  <a:pt x="48" y="133"/>
                </a:lnTo>
                <a:lnTo>
                  <a:pt x="47" y="133"/>
                </a:lnTo>
                <a:lnTo>
                  <a:pt x="46" y="134"/>
                </a:lnTo>
                <a:lnTo>
                  <a:pt x="44" y="134"/>
                </a:lnTo>
                <a:lnTo>
                  <a:pt x="43" y="134"/>
                </a:lnTo>
                <a:lnTo>
                  <a:pt x="42" y="133"/>
                </a:lnTo>
                <a:lnTo>
                  <a:pt x="41" y="133"/>
                </a:lnTo>
                <a:lnTo>
                  <a:pt x="40" y="132"/>
                </a:lnTo>
                <a:lnTo>
                  <a:pt x="41" y="132"/>
                </a:lnTo>
                <a:lnTo>
                  <a:pt x="39" y="131"/>
                </a:lnTo>
                <a:lnTo>
                  <a:pt x="37" y="129"/>
                </a:lnTo>
                <a:lnTo>
                  <a:pt x="39" y="128"/>
                </a:lnTo>
                <a:lnTo>
                  <a:pt x="39" y="127"/>
                </a:lnTo>
                <a:lnTo>
                  <a:pt x="40" y="126"/>
                </a:lnTo>
                <a:lnTo>
                  <a:pt x="40" y="124"/>
                </a:lnTo>
                <a:lnTo>
                  <a:pt x="41" y="123"/>
                </a:lnTo>
                <a:lnTo>
                  <a:pt x="40" y="122"/>
                </a:lnTo>
                <a:lnTo>
                  <a:pt x="39" y="121"/>
                </a:lnTo>
                <a:lnTo>
                  <a:pt x="40" y="121"/>
                </a:lnTo>
                <a:lnTo>
                  <a:pt x="41" y="120"/>
                </a:lnTo>
                <a:lnTo>
                  <a:pt x="42" y="120"/>
                </a:lnTo>
                <a:lnTo>
                  <a:pt x="44" y="120"/>
                </a:lnTo>
                <a:lnTo>
                  <a:pt x="44" y="119"/>
                </a:lnTo>
                <a:lnTo>
                  <a:pt x="43" y="118"/>
                </a:lnTo>
                <a:lnTo>
                  <a:pt x="42" y="119"/>
                </a:lnTo>
                <a:lnTo>
                  <a:pt x="41" y="119"/>
                </a:lnTo>
                <a:lnTo>
                  <a:pt x="41" y="118"/>
                </a:lnTo>
                <a:lnTo>
                  <a:pt x="40" y="118"/>
                </a:lnTo>
                <a:lnTo>
                  <a:pt x="39" y="117"/>
                </a:lnTo>
                <a:lnTo>
                  <a:pt x="37" y="117"/>
                </a:lnTo>
                <a:lnTo>
                  <a:pt x="36" y="116"/>
                </a:lnTo>
                <a:lnTo>
                  <a:pt x="36" y="115"/>
                </a:lnTo>
                <a:lnTo>
                  <a:pt x="35" y="114"/>
                </a:lnTo>
                <a:lnTo>
                  <a:pt x="35" y="112"/>
                </a:lnTo>
                <a:lnTo>
                  <a:pt x="32" y="112"/>
                </a:lnTo>
                <a:lnTo>
                  <a:pt x="31" y="114"/>
                </a:lnTo>
                <a:lnTo>
                  <a:pt x="30" y="114"/>
                </a:lnTo>
                <a:lnTo>
                  <a:pt x="30" y="112"/>
                </a:lnTo>
                <a:lnTo>
                  <a:pt x="29" y="111"/>
                </a:lnTo>
                <a:lnTo>
                  <a:pt x="28" y="109"/>
                </a:lnTo>
                <a:lnTo>
                  <a:pt x="25" y="108"/>
                </a:lnTo>
                <a:lnTo>
                  <a:pt x="25" y="107"/>
                </a:lnTo>
                <a:lnTo>
                  <a:pt x="24" y="106"/>
                </a:lnTo>
                <a:lnTo>
                  <a:pt x="24" y="105"/>
                </a:lnTo>
                <a:lnTo>
                  <a:pt x="25" y="105"/>
                </a:lnTo>
                <a:lnTo>
                  <a:pt x="26" y="104"/>
                </a:lnTo>
                <a:lnTo>
                  <a:pt x="28" y="103"/>
                </a:lnTo>
                <a:lnTo>
                  <a:pt x="28" y="102"/>
                </a:lnTo>
                <a:lnTo>
                  <a:pt x="26" y="100"/>
                </a:lnTo>
                <a:lnTo>
                  <a:pt x="24" y="98"/>
                </a:lnTo>
                <a:lnTo>
                  <a:pt x="24" y="97"/>
                </a:lnTo>
                <a:lnTo>
                  <a:pt x="23" y="96"/>
                </a:lnTo>
                <a:lnTo>
                  <a:pt x="23" y="95"/>
                </a:lnTo>
                <a:lnTo>
                  <a:pt x="22" y="94"/>
                </a:lnTo>
                <a:lnTo>
                  <a:pt x="22" y="92"/>
                </a:lnTo>
                <a:lnTo>
                  <a:pt x="22" y="91"/>
                </a:lnTo>
                <a:lnTo>
                  <a:pt x="21" y="90"/>
                </a:lnTo>
                <a:lnTo>
                  <a:pt x="21" y="88"/>
                </a:lnTo>
                <a:lnTo>
                  <a:pt x="20" y="88"/>
                </a:lnTo>
                <a:lnTo>
                  <a:pt x="20" y="87"/>
                </a:lnTo>
                <a:lnTo>
                  <a:pt x="19" y="87"/>
                </a:lnTo>
                <a:lnTo>
                  <a:pt x="18" y="86"/>
                </a:lnTo>
                <a:lnTo>
                  <a:pt x="17" y="86"/>
                </a:lnTo>
                <a:lnTo>
                  <a:pt x="15" y="85"/>
                </a:lnTo>
                <a:lnTo>
                  <a:pt x="14" y="85"/>
                </a:lnTo>
                <a:lnTo>
                  <a:pt x="13" y="85"/>
                </a:lnTo>
                <a:lnTo>
                  <a:pt x="13" y="84"/>
                </a:lnTo>
                <a:lnTo>
                  <a:pt x="13" y="83"/>
                </a:lnTo>
                <a:lnTo>
                  <a:pt x="12" y="83"/>
                </a:lnTo>
                <a:lnTo>
                  <a:pt x="12" y="82"/>
                </a:lnTo>
                <a:lnTo>
                  <a:pt x="12" y="81"/>
                </a:lnTo>
                <a:lnTo>
                  <a:pt x="12" y="80"/>
                </a:lnTo>
                <a:lnTo>
                  <a:pt x="11" y="80"/>
                </a:lnTo>
                <a:lnTo>
                  <a:pt x="11" y="79"/>
                </a:lnTo>
                <a:lnTo>
                  <a:pt x="11" y="78"/>
                </a:lnTo>
                <a:lnTo>
                  <a:pt x="12" y="78"/>
                </a:lnTo>
                <a:lnTo>
                  <a:pt x="11" y="78"/>
                </a:lnTo>
                <a:lnTo>
                  <a:pt x="12" y="76"/>
                </a:lnTo>
                <a:lnTo>
                  <a:pt x="12" y="75"/>
                </a:lnTo>
                <a:lnTo>
                  <a:pt x="11" y="75"/>
                </a:lnTo>
                <a:lnTo>
                  <a:pt x="10" y="74"/>
                </a:lnTo>
                <a:lnTo>
                  <a:pt x="9" y="74"/>
                </a:lnTo>
                <a:lnTo>
                  <a:pt x="9" y="73"/>
                </a:lnTo>
                <a:lnTo>
                  <a:pt x="8" y="72"/>
                </a:lnTo>
                <a:lnTo>
                  <a:pt x="9" y="71"/>
                </a:lnTo>
                <a:lnTo>
                  <a:pt x="9" y="70"/>
                </a:lnTo>
                <a:lnTo>
                  <a:pt x="10" y="70"/>
                </a:lnTo>
                <a:lnTo>
                  <a:pt x="10" y="69"/>
                </a:lnTo>
                <a:lnTo>
                  <a:pt x="11" y="69"/>
                </a:lnTo>
                <a:lnTo>
                  <a:pt x="8" y="69"/>
                </a:lnTo>
                <a:lnTo>
                  <a:pt x="7" y="69"/>
                </a:lnTo>
                <a:lnTo>
                  <a:pt x="6" y="69"/>
                </a:lnTo>
                <a:lnTo>
                  <a:pt x="3" y="68"/>
                </a:lnTo>
                <a:lnTo>
                  <a:pt x="4" y="67"/>
                </a:lnTo>
                <a:lnTo>
                  <a:pt x="4" y="66"/>
                </a:lnTo>
                <a:lnTo>
                  <a:pt x="6" y="66"/>
                </a:lnTo>
                <a:lnTo>
                  <a:pt x="4" y="64"/>
                </a:lnTo>
                <a:lnTo>
                  <a:pt x="4" y="63"/>
                </a:lnTo>
                <a:lnTo>
                  <a:pt x="6" y="62"/>
                </a:lnTo>
                <a:lnTo>
                  <a:pt x="7" y="63"/>
                </a:lnTo>
                <a:lnTo>
                  <a:pt x="7" y="62"/>
                </a:lnTo>
                <a:lnTo>
                  <a:pt x="7" y="61"/>
                </a:lnTo>
                <a:lnTo>
                  <a:pt x="8" y="60"/>
                </a:lnTo>
                <a:lnTo>
                  <a:pt x="9" y="59"/>
                </a:lnTo>
                <a:lnTo>
                  <a:pt x="8" y="59"/>
                </a:lnTo>
                <a:lnTo>
                  <a:pt x="8" y="58"/>
                </a:lnTo>
                <a:lnTo>
                  <a:pt x="9" y="58"/>
                </a:lnTo>
                <a:lnTo>
                  <a:pt x="10" y="58"/>
                </a:lnTo>
                <a:lnTo>
                  <a:pt x="11" y="57"/>
                </a:lnTo>
                <a:lnTo>
                  <a:pt x="11" y="58"/>
                </a:lnTo>
                <a:lnTo>
                  <a:pt x="12" y="58"/>
                </a:lnTo>
                <a:lnTo>
                  <a:pt x="12" y="57"/>
                </a:lnTo>
                <a:lnTo>
                  <a:pt x="13" y="56"/>
                </a:lnTo>
                <a:lnTo>
                  <a:pt x="13" y="55"/>
                </a:lnTo>
                <a:lnTo>
                  <a:pt x="14" y="55"/>
                </a:lnTo>
                <a:lnTo>
                  <a:pt x="14" y="54"/>
                </a:lnTo>
                <a:lnTo>
                  <a:pt x="14" y="52"/>
                </a:lnTo>
                <a:lnTo>
                  <a:pt x="15" y="52"/>
                </a:lnTo>
                <a:lnTo>
                  <a:pt x="14" y="52"/>
                </a:lnTo>
                <a:lnTo>
                  <a:pt x="14" y="51"/>
                </a:lnTo>
                <a:lnTo>
                  <a:pt x="13" y="51"/>
                </a:lnTo>
                <a:lnTo>
                  <a:pt x="12" y="52"/>
                </a:lnTo>
                <a:lnTo>
                  <a:pt x="11" y="52"/>
                </a:lnTo>
                <a:lnTo>
                  <a:pt x="10" y="52"/>
                </a:lnTo>
                <a:lnTo>
                  <a:pt x="9" y="52"/>
                </a:lnTo>
                <a:lnTo>
                  <a:pt x="8" y="52"/>
                </a:lnTo>
                <a:lnTo>
                  <a:pt x="7" y="52"/>
                </a:lnTo>
                <a:lnTo>
                  <a:pt x="6" y="54"/>
                </a:lnTo>
                <a:lnTo>
                  <a:pt x="4" y="51"/>
                </a:lnTo>
                <a:lnTo>
                  <a:pt x="3" y="50"/>
                </a:lnTo>
                <a:lnTo>
                  <a:pt x="3" y="49"/>
                </a:lnTo>
                <a:lnTo>
                  <a:pt x="2" y="48"/>
                </a:lnTo>
                <a:lnTo>
                  <a:pt x="2" y="47"/>
                </a:lnTo>
                <a:lnTo>
                  <a:pt x="2" y="46"/>
                </a:lnTo>
                <a:lnTo>
                  <a:pt x="3" y="45"/>
                </a:lnTo>
                <a:lnTo>
                  <a:pt x="3" y="44"/>
                </a:lnTo>
                <a:lnTo>
                  <a:pt x="3" y="43"/>
                </a:lnTo>
                <a:lnTo>
                  <a:pt x="4" y="42"/>
                </a:lnTo>
                <a:lnTo>
                  <a:pt x="6" y="40"/>
                </a:lnTo>
                <a:lnTo>
                  <a:pt x="6" y="39"/>
                </a:lnTo>
                <a:lnTo>
                  <a:pt x="7" y="39"/>
                </a:lnTo>
                <a:lnTo>
                  <a:pt x="7" y="38"/>
                </a:lnTo>
                <a:lnTo>
                  <a:pt x="7" y="37"/>
                </a:lnTo>
                <a:lnTo>
                  <a:pt x="8" y="36"/>
                </a:lnTo>
                <a:lnTo>
                  <a:pt x="9" y="35"/>
                </a:lnTo>
                <a:lnTo>
                  <a:pt x="9" y="36"/>
                </a:lnTo>
                <a:lnTo>
                  <a:pt x="10" y="36"/>
                </a:lnTo>
                <a:lnTo>
                  <a:pt x="10" y="35"/>
                </a:lnTo>
                <a:lnTo>
                  <a:pt x="9" y="35"/>
                </a:lnTo>
                <a:lnTo>
                  <a:pt x="8" y="35"/>
                </a:lnTo>
                <a:lnTo>
                  <a:pt x="8" y="36"/>
                </a:lnTo>
                <a:lnTo>
                  <a:pt x="7" y="36"/>
                </a:lnTo>
                <a:lnTo>
                  <a:pt x="7" y="35"/>
                </a:lnTo>
                <a:lnTo>
                  <a:pt x="6" y="35"/>
                </a:lnTo>
                <a:lnTo>
                  <a:pt x="6" y="34"/>
                </a:lnTo>
                <a:lnTo>
                  <a:pt x="4" y="34"/>
                </a:lnTo>
                <a:lnTo>
                  <a:pt x="3" y="33"/>
                </a:lnTo>
                <a:lnTo>
                  <a:pt x="2" y="33"/>
                </a:lnTo>
                <a:lnTo>
                  <a:pt x="2" y="32"/>
                </a:lnTo>
                <a:lnTo>
                  <a:pt x="1" y="32"/>
                </a:lnTo>
                <a:lnTo>
                  <a:pt x="1" y="33"/>
                </a:lnTo>
                <a:lnTo>
                  <a:pt x="0" y="33"/>
                </a:lnTo>
                <a:lnTo>
                  <a:pt x="0" y="32"/>
                </a:lnTo>
                <a:lnTo>
                  <a:pt x="1" y="32"/>
                </a:lnTo>
                <a:lnTo>
                  <a:pt x="1" y="31"/>
                </a:lnTo>
                <a:lnTo>
                  <a:pt x="0" y="31"/>
                </a:lnTo>
                <a:lnTo>
                  <a:pt x="1" y="30"/>
                </a:lnTo>
                <a:lnTo>
                  <a:pt x="1" y="28"/>
                </a:lnTo>
                <a:lnTo>
                  <a:pt x="1" y="26"/>
                </a:lnTo>
                <a:lnTo>
                  <a:pt x="1" y="25"/>
                </a:lnTo>
                <a:lnTo>
                  <a:pt x="1" y="24"/>
                </a:lnTo>
                <a:lnTo>
                  <a:pt x="3" y="24"/>
                </a:lnTo>
                <a:lnTo>
                  <a:pt x="4" y="23"/>
                </a:lnTo>
                <a:lnTo>
                  <a:pt x="6" y="23"/>
                </a:lnTo>
                <a:lnTo>
                  <a:pt x="7" y="23"/>
                </a:lnTo>
                <a:lnTo>
                  <a:pt x="8" y="23"/>
                </a:lnTo>
                <a:lnTo>
                  <a:pt x="12" y="21"/>
                </a:lnTo>
                <a:lnTo>
                  <a:pt x="13" y="20"/>
                </a:lnTo>
                <a:lnTo>
                  <a:pt x="17" y="19"/>
                </a:lnTo>
                <a:lnTo>
                  <a:pt x="20" y="20"/>
                </a:lnTo>
                <a:lnTo>
                  <a:pt x="21" y="21"/>
                </a:lnTo>
                <a:lnTo>
                  <a:pt x="22" y="21"/>
                </a:lnTo>
                <a:lnTo>
                  <a:pt x="28" y="20"/>
                </a:lnTo>
                <a:lnTo>
                  <a:pt x="29" y="21"/>
                </a:lnTo>
                <a:lnTo>
                  <a:pt x="34" y="20"/>
                </a:lnTo>
                <a:lnTo>
                  <a:pt x="35" y="20"/>
                </a:lnTo>
                <a:lnTo>
                  <a:pt x="36" y="19"/>
                </a:lnTo>
                <a:lnTo>
                  <a:pt x="37" y="19"/>
                </a:lnTo>
                <a:lnTo>
                  <a:pt x="39" y="18"/>
                </a:lnTo>
                <a:lnTo>
                  <a:pt x="40" y="18"/>
                </a:lnTo>
                <a:lnTo>
                  <a:pt x="40" y="19"/>
                </a:lnTo>
                <a:lnTo>
                  <a:pt x="41" y="20"/>
                </a:lnTo>
                <a:lnTo>
                  <a:pt x="41" y="21"/>
                </a:lnTo>
                <a:lnTo>
                  <a:pt x="41" y="23"/>
                </a:lnTo>
                <a:lnTo>
                  <a:pt x="42" y="23"/>
                </a:lnTo>
                <a:lnTo>
                  <a:pt x="41" y="24"/>
                </a:lnTo>
                <a:lnTo>
                  <a:pt x="41" y="25"/>
                </a:lnTo>
                <a:lnTo>
                  <a:pt x="44" y="26"/>
                </a:lnTo>
                <a:lnTo>
                  <a:pt x="45" y="26"/>
                </a:lnTo>
                <a:lnTo>
                  <a:pt x="46" y="26"/>
                </a:lnTo>
                <a:lnTo>
                  <a:pt x="46" y="27"/>
                </a:lnTo>
                <a:lnTo>
                  <a:pt x="45" y="27"/>
                </a:lnTo>
                <a:lnTo>
                  <a:pt x="45" y="28"/>
                </a:lnTo>
                <a:lnTo>
                  <a:pt x="46" y="31"/>
                </a:lnTo>
                <a:lnTo>
                  <a:pt x="50" y="30"/>
                </a:lnTo>
                <a:lnTo>
                  <a:pt x="51" y="30"/>
                </a:lnTo>
                <a:lnTo>
                  <a:pt x="52" y="30"/>
                </a:lnTo>
                <a:lnTo>
                  <a:pt x="53" y="30"/>
                </a:lnTo>
                <a:lnTo>
                  <a:pt x="54" y="30"/>
                </a:lnTo>
                <a:lnTo>
                  <a:pt x="55" y="31"/>
                </a:lnTo>
                <a:lnTo>
                  <a:pt x="56" y="31"/>
                </a:lnTo>
                <a:lnTo>
                  <a:pt x="58" y="31"/>
                </a:lnTo>
                <a:lnTo>
                  <a:pt x="58" y="30"/>
                </a:lnTo>
                <a:lnTo>
                  <a:pt x="59" y="30"/>
                </a:lnTo>
                <a:lnTo>
                  <a:pt x="59" y="28"/>
                </a:lnTo>
                <a:lnTo>
                  <a:pt x="61" y="28"/>
                </a:lnTo>
                <a:lnTo>
                  <a:pt x="62" y="28"/>
                </a:lnTo>
                <a:lnTo>
                  <a:pt x="63" y="28"/>
                </a:lnTo>
                <a:lnTo>
                  <a:pt x="63" y="30"/>
                </a:lnTo>
                <a:lnTo>
                  <a:pt x="62" y="31"/>
                </a:lnTo>
                <a:lnTo>
                  <a:pt x="62" y="33"/>
                </a:lnTo>
                <a:lnTo>
                  <a:pt x="62" y="34"/>
                </a:lnTo>
                <a:lnTo>
                  <a:pt x="63" y="34"/>
                </a:lnTo>
                <a:lnTo>
                  <a:pt x="63" y="35"/>
                </a:lnTo>
                <a:lnTo>
                  <a:pt x="64" y="36"/>
                </a:lnTo>
                <a:lnTo>
                  <a:pt x="65" y="35"/>
                </a:lnTo>
                <a:lnTo>
                  <a:pt x="65" y="36"/>
                </a:lnTo>
                <a:lnTo>
                  <a:pt x="66" y="36"/>
                </a:lnTo>
                <a:lnTo>
                  <a:pt x="67" y="37"/>
                </a:lnTo>
                <a:lnTo>
                  <a:pt x="67" y="38"/>
                </a:lnTo>
                <a:lnTo>
                  <a:pt x="68" y="39"/>
                </a:lnTo>
                <a:lnTo>
                  <a:pt x="68" y="40"/>
                </a:lnTo>
                <a:lnTo>
                  <a:pt x="69" y="42"/>
                </a:lnTo>
                <a:lnTo>
                  <a:pt x="70" y="42"/>
                </a:lnTo>
                <a:lnTo>
                  <a:pt x="70" y="40"/>
                </a:lnTo>
                <a:lnTo>
                  <a:pt x="72" y="40"/>
                </a:lnTo>
                <a:lnTo>
                  <a:pt x="73" y="40"/>
                </a:lnTo>
                <a:lnTo>
                  <a:pt x="74" y="40"/>
                </a:lnTo>
                <a:lnTo>
                  <a:pt x="75" y="39"/>
                </a:lnTo>
                <a:lnTo>
                  <a:pt x="75" y="38"/>
                </a:lnTo>
                <a:lnTo>
                  <a:pt x="76" y="39"/>
                </a:lnTo>
                <a:lnTo>
                  <a:pt x="76" y="38"/>
                </a:lnTo>
                <a:lnTo>
                  <a:pt x="76" y="39"/>
                </a:lnTo>
                <a:lnTo>
                  <a:pt x="77" y="39"/>
                </a:lnTo>
                <a:lnTo>
                  <a:pt x="77" y="38"/>
                </a:lnTo>
                <a:lnTo>
                  <a:pt x="77" y="39"/>
                </a:lnTo>
                <a:lnTo>
                  <a:pt x="77" y="38"/>
                </a:lnTo>
                <a:lnTo>
                  <a:pt x="78" y="38"/>
                </a:lnTo>
                <a:lnTo>
                  <a:pt x="79" y="38"/>
                </a:lnTo>
                <a:lnTo>
                  <a:pt x="80" y="38"/>
                </a:lnTo>
                <a:lnTo>
                  <a:pt x="81" y="38"/>
                </a:lnTo>
                <a:lnTo>
                  <a:pt x="81" y="39"/>
                </a:lnTo>
                <a:lnTo>
                  <a:pt x="83" y="39"/>
                </a:lnTo>
                <a:lnTo>
                  <a:pt x="83" y="40"/>
                </a:lnTo>
                <a:lnTo>
                  <a:pt x="83" y="39"/>
                </a:lnTo>
                <a:lnTo>
                  <a:pt x="83" y="40"/>
                </a:lnTo>
                <a:lnTo>
                  <a:pt x="84" y="40"/>
                </a:lnTo>
                <a:lnTo>
                  <a:pt x="85" y="42"/>
                </a:lnTo>
                <a:lnTo>
                  <a:pt x="86" y="42"/>
                </a:lnTo>
                <a:lnTo>
                  <a:pt x="87" y="42"/>
                </a:lnTo>
                <a:lnTo>
                  <a:pt x="88" y="42"/>
                </a:lnTo>
                <a:lnTo>
                  <a:pt x="88" y="44"/>
                </a:lnTo>
                <a:lnTo>
                  <a:pt x="89" y="47"/>
                </a:lnTo>
                <a:lnTo>
                  <a:pt x="90" y="46"/>
                </a:lnTo>
                <a:lnTo>
                  <a:pt x="91" y="46"/>
                </a:lnTo>
                <a:lnTo>
                  <a:pt x="92" y="45"/>
                </a:lnTo>
                <a:lnTo>
                  <a:pt x="94" y="47"/>
                </a:lnTo>
                <a:lnTo>
                  <a:pt x="95" y="47"/>
                </a:lnTo>
                <a:lnTo>
                  <a:pt x="96" y="48"/>
                </a:lnTo>
                <a:lnTo>
                  <a:pt x="95" y="48"/>
                </a:lnTo>
                <a:lnTo>
                  <a:pt x="96" y="48"/>
                </a:lnTo>
                <a:lnTo>
                  <a:pt x="96" y="49"/>
                </a:lnTo>
                <a:lnTo>
                  <a:pt x="96" y="50"/>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97" name="Pendler_Plauen_Polen"/>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798" name="Freeform 46"/>
          <xdr:cNvSpPr>
            <a:spLocks/>
          </xdr:cNvSpPr>
        </xdr:nvSpPr>
        <xdr:spPr bwMode="auto">
          <a:xfrm>
            <a:off x="6" y="544"/>
            <a:ext cx="184" cy="204"/>
          </a:xfrm>
          <a:custGeom>
            <a:avLst/>
            <a:gdLst>
              <a:gd name="T0" fmla="*/ 73 w 184"/>
              <a:gd name="T1" fmla="*/ 41 h 204"/>
              <a:gd name="T2" fmla="*/ 64 w 184"/>
              <a:gd name="T3" fmla="*/ 38 h 204"/>
              <a:gd name="T4" fmla="*/ 69 w 184"/>
              <a:gd name="T5" fmla="*/ 24 h 204"/>
              <a:gd name="T6" fmla="*/ 76 w 184"/>
              <a:gd name="T7" fmla="*/ 25 h 204"/>
              <a:gd name="T8" fmla="*/ 82 w 184"/>
              <a:gd name="T9" fmla="*/ 15 h 204"/>
              <a:gd name="T10" fmla="*/ 92 w 184"/>
              <a:gd name="T11" fmla="*/ 21 h 204"/>
              <a:gd name="T12" fmla="*/ 99 w 184"/>
              <a:gd name="T13" fmla="*/ 14 h 204"/>
              <a:gd name="T14" fmla="*/ 108 w 184"/>
              <a:gd name="T15" fmla="*/ 9 h 204"/>
              <a:gd name="T16" fmla="*/ 116 w 184"/>
              <a:gd name="T17" fmla="*/ 2 h 204"/>
              <a:gd name="T18" fmla="*/ 128 w 184"/>
              <a:gd name="T19" fmla="*/ 8 h 204"/>
              <a:gd name="T20" fmla="*/ 137 w 184"/>
              <a:gd name="T21" fmla="*/ 22 h 204"/>
              <a:gd name="T22" fmla="*/ 142 w 184"/>
              <a:gd name="T23" fmla="*/ 43 h 204"/>
              <a:gd name="T24" fmla="*/ 159 w 184"/>
              <a:gd name="T25" fmla="*/ 47 h 204"/>
              <a:gd name="T26" fmla="*/ 165 w 184"/>
              <a:gd name="T27" fmla="*/ 55 h 204"/>
              <a:gd name="T28" fmla="*/ 153 w 184"/>
              <a:gd name="T29" fmla="*/ 65 h 204"/>
              <a:gd name="T30" fmla="*/ 162 w 184"/>
              <a:gd name="T31" fmla="*/ 86 h 204"/>
              <a:gd name="T32" fmla="*/ 175 w 184"/>
              <a:gd name="T33" fmla="*/ 110 h 204"/>
              <a:gd name="T34" fmla="*/ 164 w 184"/>
              <a:gd name="T35" fmla="*/ 114 h 204"/>
              <a:gd name="T36" fmla="*/ 161 w 184"/>
              <a:gd name="T37" fmla="*/ 128 h 204"/>
              <a:gd name="T38" fmla="*/ 151 w 184"/>
              <a:gd name="T39" fmla="*/ 132 h 204"/>
              <a:gd name="T40" fmla="*/ 144 w 184"/>
              <a:gd name="T41" fmla="*/ 142 h 204"/>
              <a:gd name="T42" fmla="*/ 138 w 184"/>
              <a:gd name="T43" fmla="*/ 150 h 204"/>
              <a:gd name="T44" fmla="*/ 129 w 184"/>
              <a:gd name="T45" fmla="*/ 159 h 204"/>
              <a:gd name="T46" fmla="*/ 128 w 184"/>
              <a:gd name="T47" fmla="*/ 174 h 204"/>
              <a:gd name="T48" fmla="*/ 122 w 184"/>
              <a:gd name="T49" fmla="*/ 177 h 204"/>
              <a:gd name="T50" fmla="*/ 121 w 184"/>
              <a:gd name="T51" fmla="*/ 187 h 204"/>
              <a:gd name="T52" fmla="*/ 121 w 184"/>
              <a:gd name="T53" fmla="*/ 200 h 204"/>
              <a:gd name="T54" fmla="*/ 119 w 184"/>
              <a:gd name="T55" fmla="*/ 204 h 204"/>
              <a:gd name="T56" fmla="*/ 112 w 184"/>
              <a:gd name="T57" fmla="*/ 199 h 204"/>
              <a:gd name="T58" fmla="*/ 111 w 184"/>
              <a:gd name="T59" fmla="*/ 189 h 204"/>
              <a:gd name="T60" fmla="*/ 107 w 184"/>
              <a:gd name="T61" fmla="*/ 183 h 204"/>
              <a:gd name="T62" fmla="*/ 101 w 184"/>
              <a:gd name="T63" fmla="*/ 176 h 204"/>
              <a:gd name="T64" fmla="*/ 102 w 184"/>
              <a:gd name="T65" fmla="*/ 171 h 204"/>
              <a:gd name="T66" fmla="*/ 93 w 184"/>
              <a:gd name="T67" fmla="*/ 165 h 204"/>
              <a:gd name="T68" fmla="*/ 87 w 184"/>
              <a:gd name="T69" fmla="*/ 151 h 204"/>
              <a:gd name="T70" fmla="*/ 78 w 184"/>
              <a:gd name="T71" fmla="*/ 145 h 204"/>
              <a:gd name="T72" fmla="*/ 65 w 184"/>
              <a:gd name="T73" fmla="*/ 146 h 204"/>
              <a:gd name="T74" fmla="*/ 58 w 184"/>
              <a:gd name="T75" fmla="*/ 140 h 204"/>
              <a:gd name="T76" fmla="*/ 49 w 184"/>
              <a:gd name="T77" fmla="*/ 142 h 204"/>
              <a:gd name="T78" fmla="*/ 46 w 184"/>
              <a:gd name="T79" fmla="*/ 142 h 204"/>
              <a:gd name="T80" fmla="*/ 38 w 184"/>
              <a:gd name="T81" fmla="*/ 136 h 204"/>
              <a:gd name="T82" fmla="*/ 29 w 184"/>
              <a:gd name="T83" fmla="*/ 133 h 204"/>
              <a:gd name="T84" fmla="*/ 30 w 184"/>
              <a:gd name="T85" fmla="*/ 122 h 204"/>
              <a:gd name="T86" fmla="*/ 22 w 184"/>
              <a:gd name="T87" fmla="*/ 117 h 204"/>
              <a:gd name="T88" fmla="*/ 18 w 184"/>
              <a:gd name="T89" fmla="*/ 105 h 204"/>
              <a:gd name="T90" fmla="*/ 11 w 184"/>
              <a:gd name="T91" fmla="*/ 101 h 204"/>
              <a:gd name="T92" fmla="*/ 7 w 184"/>
              <a:gd name="T93" fmla="*/ 98 h 204"/>
              <a:gd name="T94" fmla="*/ 15 w 184"/>
              <a:gd name="T95" fmla="*/ 90 h 204"/>
              <a:gd name="T96" fmla="*/ 20 w 184"/>
              <a:gd name="T97" fmla="*/ 91 h 204"/>
              <a:gd name="T98" fmla="*/ 20 w 184"/>
              <a:gd name="T99" fmla="*/ 83 h 204"/>
              <a:gd name="T100" fmla="*/ 20 w 184"/>
              <a:gd name="T101" fmla="*/ 75 h 204"/>
              <a:gd name="T102" fmla="*/ 13 w 184"/>
              <a:gd name="T103" fmla="*/ 65 h 204"/>
              <a:gd name="T104" fmla="*/ 4 w 184"/>
              <a:gd name="T105" fmla="*/ 68 h 204"/>
              <a:gd name="T106" fmla="*/ 11 w 184"/>
              <a:gd name="T107" fmla="*/ 52 h 204"/>
              <a:gd name="T108" fmla="*/ 14 w 184"/>
              <a:gd name="T109" fmla="*/ 43 h 204"/>
              <a:gd name="T110" fmla="*/ 27 w 184"/>
              <a:gd name="T111" fmla="*/ 27 h 204"/>
              <a:gd name="T112" fmla="*/ 36 w 184"/>
              <a:gd name="T113" fmla="*/ 24 h 204"/>
              <a:gd name="T114" fmla="*/ 39 w 184"/>
              <a:gd name="T115" fmla="*/ 43 h 204"/>
              <a:gd name="T116" fmla="*/ 41 w 184"/>
              <a:gd name="T117" fmla="*/ 52 h 204"/>
              <a:gd name="T118" fmla="*/ 47 w 184"/>
              <a:gd name="T119" fmla="*/ 52 h 204"/>
              <a:gd name="T120" fmla="*/ 52 w 184"/>
              <a:gd name="T121" fmla="*/ 43 h 204"/>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0" t="0" r="r" b="b"/>
            <a:pathLst>
              <a:path w="184" h="204">
                <a:moveTo>
                  <a:pt x="62" y="46"/>
                </a:moveTo>
                <a:lnTo>
                  <a:pt x="64" y="46"/>
                </a:lnTo>
                <a:lnTo>
                  <a:pt x="64" y="45"/>
                </a:lnTo>
                <a:lnTo>
                  <a:pt x="65" y="45"/>
                </a:lnTo>
                <a:lnTo>
                  <a:pt x="65" y="43"/>
                </a:lnTo>
                <a:lnTo>
                  <a:pt x="66" y="43"/>
                </a:lnTo>
                <a:lnTo>
                  <a:pt x="67" y="43"/>
                </a:lnTo>
                <a:lnTo>
                  <a:pt x="67" y="44"/>
                </a:lnTo>
                <a:lnTo>
                  <a:pt x="68" y="44"/>
                </a:lnTo>
                <a:lnTo>
                  <a:pt x="69" y="43"/>
                </a:lnTo>
                <a:lnTo>
                  <a:pt x="70" y="43"/>
                </a:lnTo>
                <a:lnTo>
                  <a:pt x="71" y="43"/>
                </a:lnTo>
                <a:lnTo>
                  <a:pt x="72" y="43"/>
                </a:lnTo>
                <a:lnTo>
                  <a:pt x="72" y="42"/>
                </a:lnTo>
                <a:lnTo>
                  <a:pt x="73" y="41"/>
                </a:lnTo>
                <a:lnTo>
                  <a:pt x="72" y="40"/>
                </a:lnTo>
                <a:lnTo>
                  <a:pt x="72" y="38"/>
                </a:lnTo>
                <a:lnTo>
                  <a:pt x="71" y="38"/>
                </a:lnTo>
                <a:lnTo>
                  <a:pt x="72" y="40"/>
                </a:lnTo>
                <a:lnTo>
                  <a:pt x="71" y="40"/>
                </a:lnTo>
                <a:lnTo>
                  <a:pt x="70" y="38"/>
                </a:lnTo>
                <a:lnTo>
                  <a:pt x="69" y="38"/>
                </a:lnTo>
                <a:lnTo>
                  <a:pt x="69" y="40"/>
                </a:lnTo>
                <a:lnTo>
                  <a:pt x="68" y="40"/>
                </a:lnTo>
                <a:lnTo>
                  <a:pt x="67" y="40"/>
                </a:lnTo>
                <a:lnTo>
                  <a:pt x="66" y="40"/>
                </a:lnTo>
                <a:lnTo>
                  <a:pt x="65" y="38"/>
                </a:lnTo>
                <a:lnTo>
                  <a:pt x="64" y="38"/>
                </a:lnTo>
                <a:lnTo>
                  <a:pt x="64" y="37"/>
                </a:lnTo>
                <a:lnTo>
                  <a:pt x="64" y="38"/>
                </a:lnTo>
                <a:lnTo>
                  <a:pt x="62" y="38"/>
                </a:lnTo>
                <a:lnTo>
                  <a:pt x="60" y="37"/>
                </a:lnTo>
                <a:lnTo>
                  <a:pt x="61" y="34"/>
                </a:lnTo>
                <a:lnTo>
                  <a:pt x="64" y="33"/>
                </a:lnTo>
                <a:lnTo>
                  <a:pt x="66" y="32"/>
                </a:lnTo>
                <a:lnTo>
                  <a:pt x="67" y="32"/>
                </a:lnTo>
                <a:lnTo>
                  <a:pt x="68" y="32"/>
                </a:lnTo>
                <a:lnTo>
                  <a:pt x="69" y="31"/>
                </a:lnTo>
                <a:lnTo>
                  <a:pt x="69" y="30"/>
                </a:lnTo>
                <a:lnTo>
                  <a:pt x="69" y="29"/>
                </a:lnTo>
                <a:lnTo>
                  <a:pt x="69" y="27"/>
                </a:lnTo>
                <a:lnTo>
                  <a:pt x="70" y="27"/>
                </a:lnTo>
                <a:lnTo>
                  <a:pt x="70" y="26"/>
                </a:lnTo>
                <a:lnTo>
                  <a:pt x="69" y="25"/>
                </a:lnTo>
                <a:lnTo>
                  <a:pt x="69" y="24"/>
                </a:lnTo>
                <a:lnTo>
                  <a:pt x="69" y="23"/>
                </a:lnTo>
                <a:lnTo>
                  <a:pt x="69" y="22"/>
                </a:lnTo>
                <a:lnTo>
                  <a:pt x="70" y="22"/>
                </a:lnTo>
                <a:lnTo>
                  <a:pt x="70" y="21"/>
                </a:lnTo>
                <a:lnTo>
                  <a:pt x="71" y="21"/>
                </a:lnTo>
                <a:lnTo>
                  <a:pt x="70" y="21"/>
                </a:lnTo>
                <a:lnTo>
                  <a:pt x="71" y="20"/>
                </a:lnTo>
                <a:lnTo>
                  <a:pt x="71" y="21"/>
                </a:lnTo>
                <a:lnTo>
                  <a:pt x="72" y="21"/>
                </a:lnTo>
                <a:lnTo>
                  <a:pt x="73" y="21"/>
                </a:lnTo>
                <a:lnTo>
                  <a:pt x="75" y="21"/>
                </a:lnTo>
                <a:lnTo>
                  <a:pt x="75" y="22"/>
                </a:lnTo>
                <a:lnTo>
                  <a:pt x="77" y="22"/>
                </a:lnTo>
                <a:lnTo>
                  <a:pt x="76" y="24"/>
                </a:lnTo>
                <a:lnTo>
                  <a:pt x="76" y="25"/>
                </a:lnTo>
                <a:lnTo>
                  <a:pt x="77" y="26"/>
                </a:lnTo>
                <a:lnTo>
                  <a:pt x="77" y="27"/>
                </a:lnTo>
                <a:lnTo>
                  <a:pt x="78" y="27"/>
                </a:lnTo>
                <a:lnTo>
                  <a:pt x="79" y="27"/>
                </a:lnTo>
                <a:lnTo>
                  <a:pt x="80" y="26"/>
                </a:lnTo>
                <a:lnTo>
                  <a:pt x="80" y="25"/>
                </a:lnTo>
                <a:lnTo>
                  <a:pt x="81" y="24"/>
                </a:lnTo>
                <a:lnTo>
                  <a:pt x="80" y="24"/>
                </a:lnTo>
                <a:lnTo>
                  <a:pt x="80" y="23"/>
                </a:lnTo>
                <a:lnTo>
                  <a:pt x="80" y="22"/>
                </a:lnTo>
                <a:lnTo>
                  <a:pt x="81" y="21"/>
                </a:lnTo>
                <a:lnTo>
                  <a:pt x="82" y="20"/>
                </a:lnTo>
                <a:lnTo>
                  <a:pt x="82" y="19"/>
                </a:lnTo>
                <a:lnTo>
                  <a:pt x="82" y="18"/>
                </a:lnTo>
                <a:lnTo>
                  <a:pt x="82" y="15"/>
                </a:lnTo>
                <a:lnTo>
                  <a:pt x="83" y="17"/>
                </a:lnTo>
                <a:lnTo>
                  <a:pt x="84" y="17"/>
                </a:lnTo>
                <a:lnTo>
                  <a:pt x="84" y="18"/>
                </a:lnTo>
                <a:lnTo>
                  <a:pt x="85" y="18"/>
                </a:lnTo>
                <a:lnTo>
                  <a:pt x="85" y="19"/>
                </a:lnTo>
                <a:lnTo>
                  <a:pt x="87" y="19"/>
                </a:lnTo>
                <a:lnTo>
                  <a:pt x="87" y="20"/>
                </a:lnTo>
                <a:lnTo>
                  <a:pt x="88" y="20"/>
                </a:lnTo>
                <a:lnTo>
                  <a:pt x="89" y="20"/>
                </a:lnTo>
                <a:lnTo>
                  <a:pt x="90" y="20"/>
                </a:lnTo>
                <a:lnTo>
                  <a:pt x="90" y="19"/>
                </a:lnTo>
                <a:lnTo>
                  <a:pt x="91" y="19"/>
                </a:lnTo>
                <a:lnTo>
                  <a:pt x="91" y="20"/>
                </a:lnTo>
                <a:lnTo>
                  <a:pt x="91" y="21"/>
                </a:lnTo>
                <a:lnTo>
                  <a:pt x="92" y="21"/>
                </a:lnTo>
                <a:lnTo>
                  <a:pt x="92" y="20"/>
                </a:lnTo>
                <a:lnTo>
                  <a:pt x="93" y="20"/>
                </a:lnTo>
                <a:lnTo>
                  <a:pt x="93" y="19"/>
                </a:lnTo>
                <a:lnTo>
                  <a:pt x="94" y="19"/>
                </a:lnTo>
                <a:lnTo>
                  <a:pt x="94" y="18"/>
                </a:lnTo>
                <a:lnTo>
                  <a:pt x="95" y="19"/>
                </a:lnTo>
                <a:lnTo>
                  <a:pt x="96" y="19"/>
                </a:lnTo>
                <a:lnTo>
                  <a:pt x="98" y="19"/>
                </a:lnTo>
                <a:lnTo>
                  <a:pt x="99" y="19"/>
                </a:lnTo>
                <a:lnTo>
                  <a:pt x="99" y="20"/>
                </a:lnTo>
                <a:lnTo>
                  <a:pt x="100" y="19"/>
                </a:lnTo>
                <a:lnTo>
                  <a:pt x="100" y="18"/>
                </a:lnTo>
                <a:lnTo>
                  <a:pt x="99" y="17"/>
                </a:lnTo>
                <a:lnTo>
                  <a:pt x="99" y="15"/>
                </a:lnTo>
                <a:lnTo>
                  <a:pt x="99" y="14"/>
                </a:lnTo>
                <a:lnTo>
                  <a:pt x="100" y="14"/>
                </a:lnTo>
                <a:lnTo>
                  <a:pt x="100" y="13"/>
                </a:lnTo>
                <a:lnTo>
                  <a:pt x="101" y="14"/>
                </a:lnTo>
                <a:lnTo>
                  <a:pt x="103" y="14"/>
                </a:lnTo>
                <a:lnTo>
                  <a:pt x="103" y="13"/>
                </a:lnTo>
                <a:lnTo>
                  <a:pt x="103" y="12"/>
                </a:lnTo>
                <a:lnTo>
                  <a:pt x="103" y="13"/>
                </a:lnTo>
                <a:lnTo>
                  <a:pt x="104" y="13"/>
                </a:lnTo>
                <a:lnTo>
                  <a:pt x="104" y="12"/>
                </a:lnTo>
                <a:lnTo>
                  <a:pt x="105" y="12"/>
                </a:lnTo>
                <a:lnTo>
                  <a:pt x="106" y="12"/>
                </a:lnTo>
                <a:lnTo>
                  <a:pt x="106" y="11"/>
                </a:lnTo>
                <a:lnTo>
                  <a:pt x="107" y="11"/>
                </a:lnTo>
                <a:lnTo>
                  <a:pt x="107" y="10"/>
                </a:lnTo>
                <a:lnTo>
                  <a:pt x="108" y="9"/>
                </a:lnTo>
                <a:lnTo>
                  <a:pt x="108" y="8"/>
                </a:lnTo>
                <a:lnTo>
                  <a:pt x="108" y="7"/>
                </a:lnTo>
                <a:lnTo>
                  <a:pt x="110" y="7"/>
                </a:lnTo>
                <a:lnTo>
                  <a:pt x="111" y="6"/>
                </a:lnTo>
                <a:lnTo>
                  <a:pt x="112" y="6"/>
                </a:lnTo>
                <a:lnTo>
                  <a:pt x="112" y="4"/>
                </a:lnTo>
                <a:lnTo>
                  <a:pt x="111" y="3"/>
                </a:lnTo>
                <a:lnTo>
                  <a:pt x="112" y="2"/>
                </a:lnTo>
                <a:lnTo>
                  <a:pt x="112" y="1"/>
                </a:lnTo>
                <a:lnTo>
                  <a:pt x="112" y="0"/>
                </a:lnTo>
                <a:lnTo>
                  <a:pt x="113" y="0"/>
                </a:lnTo>
                <a:lnTo>
                  <a:pt x="114" y="0"/>
                </a:lnTo>
                <a:lnTo>
                  <a:pt x="117" y="1"/>
                </a:lnTo>
                <a:lnTo>
                  <a:pt x="117" y="2"/>
                </a:lnTo>
                <a:lnTo>
                  <a:pt x="116" y="2"/>
                </a:lnTo>
                <a:lnTo>
                  <a:pt x="115" y="3"/>
                </a:lnTo>
                <a:lnTo>
                  <a:pt x="114" y="3"/>
                </a:lnTo>
                <a:lnTo>
                  <a:pt x="115" y="4"/>
                </a:lnTo>
                <a:lnTo>
                  <a:pt x="117" y="3"/>
                </a:lnTo>
                <a:lnTo>
                  <a:pt x="118" y="4"/>
                </a:lnTo>
                <a:lnTo>
                  <a:pt x="119" y="4"/>
                </a:lnTo>
                <a:lnTo>
                  <a:pt x="122" y="2"/>
                </a:lnTo>
                <a:lnTo>
                  <a:pt x="123" y="2"/>
                </a:lnTo>
                <a:lnTo>
                  <a:pt x="124" y="1"/>
                </a:lnTo>
                <a:lnTo>
                  <a:pt x="128" y="0"/>
                </a:lnTo>
                <a:lnTo>
                  <a:pt x="127" y="2"/>
                </a:lnTo>
                <a:lnTo>
                  <a:pt x="127" y="3"/>
                </a:lnTo>
                <a:lnTo>
                  <a:pt x="127" y="4"/>
                </a:lnTo>
                <a:lnTo>
                  <a:pt x="128" y="7"/>
                </a:lnTo>
                <a:lnTo>
                  <a:pt x="128" y="8"/>
                </a:lnTo>
                <a:lnTo>
                  <a:pt x="129" y="8"/>
                </a:lnTo>
                <a:lnTo>
                  <a:pt x="130" y="9"/>
                </a:lnTo>
                <a:lnTo>
                  <a:pt x="133" y="9"/>
                </a:lnTo>
                <a:lnTo>
                  <a:pt x="133" y="10"/>
                </a:lnTo>
                <a:lnTo>
                  <a:pt x="133" y="11"/>
                </a:lnTo>
                <a:lnTo>
                  <a:pt x="135" y="11"/>
                </a:lnTo>
                <a:lnTo>
                  <a:pt x="136" y="14"/>
                </a:lnTo>
                <a:lnTo>
                  <a:pt x="138" y="14"/>
                </a:lnTo>
                <a:lnTo>
                  <a:pt x="139" y="15"/>
                </a:lnTo>
                <a:lnTo>
                  <a:pt x="139" y="18"/>
                </a:lnTo>
                <a:lnTo>
                  <a:pt x="138" y="18"/>
                </a:lnTo>
                <a:lnTo>
                  <a:pt x="138" y="19"/>
                </a:lnTo>
                <a:lnTo>
                  <a:pt x="137" y="20"/>
                </a:lnTo>
                <a:lnTo>
                  <a:pt x="137" y="21"/>
                </a:lnTo>
                <a:lnTo>
                  <a:pt x="137" y="22"/>
                </a:lnTo>
                <a:lnTo>
                  <a:pt x="138" y="23"/>
                </a:lnTo>
                <a:lnTo>
                  <a:pt x="139" y="23"/>
                </a:lnTo>
                <a:lnTo>
                  <a:pt x="142" y="24"/>
                </a:lnTo>
                <a:lnTo>
                  <a:pt x="145" y="25"/>
                </a:lnTo>
                <a:lnTo>
                  <a:pt x="145" y="26"/>
                </a:lnTo>
                <a:lnTo>
                  <a:pt x="147" y="27"/>
                </a:lnTo>
                <a:lnTo>
                  <a:pt x="146" y="29"/>
                </a:lnTo>
                <a:lnTo>
                  <a:pt x="144" y="29"/>
                </a:lnTo>
                <a:lnTo>
                  <a:pt x="142" y="32"/>
                </a:lnTo>
                <a:lnTo>
                  <a:pt x="144" y="34"/>
                </a:lnTo>
                <a:lnTo>
                  <a:pt x="141" y="40"/>
                </a:lnTo>
                <a:lnTo>
                  <a:pt x="142" y="42"/>
                </a:lnTo>
                <a:lnTo>
                  <a:pt x="141" y="43"/>
                </a:lnTo>
                <a:lnTo>
                  <a:pt x="142" y="44"/>
                </a:lnTo>
                <a:lnTo>
                  <a:pt x="142" y="43"/>
                </a:lnTo>
                <a:lnTo>
                  <a:pt x="144" y="44"/>
                </a:lnTo>
                <a:lnTo>
                  <a:pt x="144" y="45"/>
                </a:lnTo>
                <a:lnTo>
                  <a:pt x="145" y="45"/>
                </a:lnTo>
                <a:lnTo>
                  <a:pt x="148" y="46"/>
                </a:lnTo>
                <a:lnTo>
                  <a:pt x="149" y="45"/>
                </a:lnTo>
                <a:lnTo>
                  <a:pt x="150" y="44"/>
                </a:lnTo>
                <a:lnTo>
                  <a:pt x="150" y="45"/>
                </a:lnTo>
                <a:lnTo>
                  <a:pt x="151" y="45"/>
                </a:lnTo>
                <a:lnTo>
                  <a:pt x="152" y="47"/>
                </a:lnTo>
                <a:lnTo>
                  <a:pt x="152" y="48"/>
                </a:lnTo>
                <a:lnTo>
                  <a:pt x="153" y="48"/>
                </a:lnTo>
                <a:lnTo>
                  <a:pt x="154" y="47"/>
                </a:lnTo>
                <a:lnTo>
                  <a:pt x="156" y="47"/>
                </a:lnTo>
                <a:lnTo>
                  <a:pt x="157" y="47"/>
                </a:lnTo>
                <a:lnTo>
                  <a:pt x="159" y="47"/>
                </a:lnTo>
                <a:lnTo>
                  <a:pt x="159" y="46"/>
                </a:lnTo>
                <a:lnTo>
                  <a:pt x="159" y="44"/>
                </a:lnTo>
                <a:lnTo>
                  <a:pt x="160" y="45"/>
                </a:lnTo>
                <a:lnTo>
                  <a:pt x="160" y="44"/>
                </a:lnTo>
                <a:lnTo>
                  <a:pt x="161" y="44"/>
                </a:lnTo>
                <a:lnTo>
                  <a:pt x="161" y="46"/>
                </a:lnTo>
                <a:lnTo>
                  <a:pt x="161" y="48"/>
                </a:lnTo>
                <a:lnTo>
                  <a:pt x="162" y="48"/>
                </a:lnTo>
                <a:lnTo>
                  <a:pt x="163" y="48"/>
                </a:lnTo>
                <a:lnTo>
                  <a:pt x="164" y="49"/>
                </a:lnTo>
                <a:lnTo>
                  <a:pt x="164" y="51"/>
                </a:lnTo>
                <a:lnTo>
                  <a:pt x="165" y="51"/>
                </a:lnTo>
                <a:lnTo>
                  <a:pt x="168" y="52"/>
                </a:lnTo>
                <a:lnTo>
                  <a:pt x="167" y="54"/>
                </a:lnTo>
                <a:lnTo>
                  <a:pt x="165" y="55"/>
                </a:lnTo>
                <a:lnTo>
                  <a:pt x="164" y="55"/>
                </a:lnTo>
                <a:lnTo>
                  <a:pt x="163" y="56"/>
                </a:lnTo>
                <a:lnTo>
                  <a:pt x="163" y="57"/>
                </a:lnTo>
                <a:lnTo>
                  <a:pt x="160" y="59"/>
                </a:lnTo>
                <a:lnTo>
                  <a:pt x="160" y="58"/>
                </a:lnTo>
                <a:lnTo>
                  <a:pt x="159" y="58"/>
                </a:lnTo>
                <a:lnTo>
                  <a:pt x="158" y="59"/>
                </a:lnTo>
                <a:lnTo>
                  <a:pt x="157" y="59"/>
                </a:lnTo>
                <a:lnTo>
                  <a:pt x="156" y="60"/>
                </a:lnTo>
                <a:lnTo>
                  <a:pt x="154" y="60"/>
                </a:lnTo>
                <a:lnTo>
                  <a:pt x="154" y="61"/>
                </a:lnTo>
                <a:lnTo>
                  <a:pt x="153" y="63"/>
                </a:lnTo>
                <a:lnTo>
                  <a:pt x="152" y="64"/>
                </a:lnTo>
                <a:lnTo>
                  <a:pt x="152" y="65"/>
                </a:lnTo>
                <a:lnTo>
                  <a:pt x="153" y="65"/>
                </a:lnTo>
                <a:lnTo>
                  <a:pt x="153" y="66"/>
                </a:lnTo>
                <a:lnTo>
                  <a:pt x="154" y="68"/>
                </a:lnTo>
                <a:lnTo>
                  <a:pt x="150" y="69"/>
                </a:lnTo>
                <a:lnTo>
                  <a:pt x="152" y="70"/>
                </a:lnTo>
                <a:lnTo>
                  <a:pt x="152" y="71"/>
                </a:lnTo>
                <a:lnTo>
                  <a:pt x="151" y="71"/>
                </a:lnTo>
                <a:lnTo>
                  <a:pt x="152" y="72"/>
                </a:lnTo>
                <a:lnTo>
                  <a:pt x="156" y="77"/>
                </a:lnTo>
                <a:lnTo>
                  <a:pt x="157" y="77"/>
                </a:lnTo>
                <a:lnTo>
                  <a:pt x="160" y="78"/>
                </a:lnTo>
                <a:lnTo>
                  <a:pt x="160" y="82"/>
                </a:lnTo>
                <a:lnTo>
                  <a:pt x="160" y="83"/>
                </a:lnTo>
                <a:lnTo>
                  <a:pt x="161" y="83"/>
                </a:lnTo>
                <a:lnTo>
                  <a:pt x="161" y="85"/>
                </a:lnTo>
                <a:lnTo>
                  <a:pt x="162" y="86"/>
                </a:lnTo>
                <a:lnTo>
                  <a:pt x="169" y="91"/>
                </a:lnTo>
                <a:lnTo>
                  <a:pt x="171" y="92"/>
                </a:lnTo>
                <a:lnTo>
                  <a:pt x="172" y="93"/>
                </a:lnTo>
                <a:lnTo>
                  <a:pt x="174" y="94"/>
                </a:lnTo>
                <a:lnTo>
                  <a:pt x="183" y="99"/>
                </a:lnTo>
                <a:lnTo>
                  <a:pt x="183" y="100"/>
                </a:lnTo>
                <a:lnTo>
                  <a:pt x="184" y="106"/>
                </a:lnTo>
                <a:lnTo>
                  <a:pt x="183" y="106"/>
                </a:lnTo>
                <a:lnTo>
                  <a:pt x="182" y="108"/>
                </a:lnTo>
                <a:lnTo>
                  <a:pt x="181" y="109"/>
                </a:lnTo>
                <a:lnTo>
                  <a:pt x="180" y="109"/>
                </a:lnTo>
                <a:lnTo>
                  <a:pt x="179" y="110"/>
                </a:lnTo>
                <a:lnTo>
                  <a:pt x="177" y="110"/>
                </a:lnTo>
                <a:lnTo>
                  <a:pt x="176" y="110"/>
                </a:lnTo>
                <a:lnTo>
                  <a:pt x="175" y="110"/>
                </a:lnTo>
                <a:lnTo>
                  <a:pt x="174" y="110"/>
                </a:lnTo>
                <a:lnTo>
                  <a:pt x="173" y="110"/>
                </a:lnTo>
                <a:lnTo>
                  <a:pt x="173" y="111"/>
                </a:lnTo>
                <a:lnTo>
                  <a:pt x="172" y="111"/>
                </a:lnTo>
                <a:lnTo>
                  <a:pt x="172" y="110"/>
                </a:lnTo>
                <a:lnTo>
                  <a:pt x="171" y="110"/>
                </a:lnTo>
                <a:lnTo>
                  <a:pt x="170" y="111"/>
                </a:lnTo>
                <a:lnTo>
                  <a:pt x="169" y="111"/>
                </a:lnTo>
                <a:lnTo>
                  <a:pt x="168" y="111"/>
                </a:lnTo>
                <a:lnTo>
                  <a:pt x="167" y="111"/>
                </a:lnTo>
                <a:lnTo>
                  <a:pt x="165" y="111"/>
                </a:lnTo>
                <a:lnTo>
                  <a:pt x="165" y="112"/>
                </a:lnTo>
                <a:lnTo>
                  <a:pt x="165" y="113"/>
                </a:lnTo>
                <a:lnTo>
                  <a:pt x="164" y="113"/>
                </a:lnTo>
                <a:lnTo>
                  <a:pt x="164" y="114"/>
                </a:lnTo>
                <a:lnTo>
                  <a:pt x="163" y="115"/>
                </a:lnTo>
                <a:lnTo>
                  <a:pt x="162" y="116"/>
                </a:lnTo>
                <a:lnTo>
                  <a:pt x="162" y="117"/>
                </a:lnTo>
                <a:lnTo>
                  <a:pt x="161" y="119"/>
                </a:lnTo>
                <a:lnTo>
                  <a:pt x="161" y="120"/>
                </a:lnTo>
                <a:lnTo>
                  <a:pt x="160" y="120"/>
                </a:lnTo>
                <a:lnTo>
                  <a:pt x="160" y="121"/>
                </a:lnTo>
                <a:lnTo>
                  <a:pt x="160" y="122"/>
                </a:lnTo>
                <a:lnTo>
                  <a:pt x="159" y="122"/>
                </a:lnTo>
                <a:lnTo>
                  <a:pt x="159" y="123"/>
                </a:lnTo>
                <a:lnTo>
                  <a:pt x="159" y="124"/>
                </a:lnTo>
                <a:lnTo>
                  <a:pt x="160" y="125"/>
                </a:lnTo>
                <a:lnTo>
                  <a:pt x="160" y="126"/>
                </a:lnTo>
                <a:lnTo>
                  <a:pt x="160" y="127"/>
                </a:lnTo>
                <a:lnTo>
                  <a:pt x="161" y="128"/>
                </a:lnTo>
                <a:lnTo>
                  <a:pt x="161" y="129"/>
                </a:lnTo>
                <a:lnTo>
                  <a:pt x="160" y="129"/>
                </a:lnTo>
                <a:lnTo>
                  <a:pt x="160" y="131"/>
                </a:lnTo>
                <a:lnTo>
                  <a:pt x="159" y="131"/>
                </a:lnTo>
                <a:lnTo>
                  <a:pt x="159" y="132"/>
                </a:lnTo>
                <a:lnTo>
                  <a:pt x="158" y="132"/>
                </a:lnTo>
                <a:lnTo>
                  <a:pt x="158" y="131"/>
                </a:lnTo>
                <a:lnTo>
                  <a:pt x="157" y="131"/>
                </a:lnTo>
                <a:lnTo>
                  <a:pt x="156" y="129"/>
                </a:lnTo>
                <a:lnTo>
                  <a:pt x="154" y="128"/>
                </a:lnTo>
                <a:lnTo>
                  <a:pt x="154" y="129"/>
                </a:lnTo>
                <a:lnTo>
                  <a:pt x="153" y="129"/>
                </a:lnTo>
                <a:lnTo>
                  <a:pt x="152" y="131"/>
                </a:lnTo>
                <a:lnTo>
                  <a:pt x="152" y="132"/>
                </a:lnTo>
                <a:lnTo>
                  <a:pt x="151" y="132"/>
                </a:lnTo>
                <a:lnTo>
                  <a:pt x="150" y="132"/>
                </a:lnTo>
                <a:lnTo>
                  <a:pt x="150" y="133"/>
                </a:lnTo>
                <a:lnTo>
                  <a:pt x="149" y="133"/>
                </a:lnTo>
                <a:lnTo>
                  <a:pt x="149" y="134"/>
                </a:lnTo>
                <a:lnTo>
                  <a:pt x="148" y="134"/>
                </a:lnTo>
                <a:lnTo>
                  <a:pt x="148" y="135"/>
                </a:lnTo>
                <a:lnTo>
                  <a:pt x="148" y="136"/>
                </a:lnTo>
                <a:lnTo>
                  <a:pt x="147" y="136"/>
                </a:lnTo>
                <a:lnTo>
                  <a:pt x="147" y="137"/>
                </a:lnTo>
                <a:lnTo>
                  <a:pt x="147" y="138"/>
                </a:lnTo>
                <a:lnTo>
                  <a:pt x="147" y="139"/>
                </a:lnTo>
                <a:lnTo>
                  <a:pt x="147" y="140"/>
                </a:lnTo>
                <a:lnTo>
                  <a:pt x="146" y="142"/>
                </a:lnTo>
                <a:lnTo>
                  <a:pt x="145" y="142"/>
                </a:lnTo>
                <a:lnTo>
                  <a:pt x="144" y="142"/>
                </a:lnTo>
                <a:lnTo>
                  <a:pt x="144" y="143"/>
                </a:lnTo>
                <a:lnTo>
                  <a:pt x="142" y="142"/>
                </a:lnTo>
                <a:lnTo>
                  <a:pt x="141" y="142"/>
                </a:lnTo>
                <a:lnTo>
                  <a:pt x="140" y="142"/>
                </a:lnTo>
                <a:lnTo>
                  <a:pt x="139" y="142"/>
                </a:lnTo>
                <a:lnTo>
                  <a:pt x="138" y="142"/>
                </a:lnTo>
                <a:lnTo>
                  <a:pt x="137" y="143"/>
                </a:lnTo>
                <a:lnTo>
                  <a:pt x="137" y="144"/>
                </a:lnTo>
                <a:lnTo>
                  <a:pt x="138" y="144"/>
                </a:lnTo>
                <a:lnTo>
                  <a:pt x="138" y="145"/>
                </a:lnTo>
                <a:lnTo>
                  <a:pt x="138" y="146"/>
                </a:lnTo>
                <a:lnTo>
                  <a:pt x="137" y="147"/>
                </a:lnTo>
                <a:lnTo>
                  <a:pt x="137" y="148"/>
                </a:lnTo>
                <a:lnTo>
                  <a:pt x="138" y="149"/>
                </a:lnTo>
                <a:lnTo>
                  <a:pt x="138" y="150"/>
                </a:lnTo>
                <a:lnTo>
                  <a:pt x="139" y="151"/>
                </a:lnTo>
                <a:lnTo>
                  <a:pt x="138" y="151"/>
                </a:lnTo>
                <a:lnTo>
                  <a:pt x="138" y="153"/>
                </a:lnTo>
                <a:lnTo>
                  <a:pt x="138" y="154"/>
                </a:lnTo>
                <a:lnTo>
                  <a:pt x="138" y="155"/>
                </a:lnTo>
                <a:lnTo>
                  <a:pt x="137" y="155"/>
                </a:lnTo>
                <a:lnTo>
                  <a:pt x="136" y="156"/>
                </a:lnTo>
                <a:lnTo>
                  <a:pt x="135" y="156"/>
                </a:lnTo>
                <a:lnTo>
                  <a:pt x="134" y="156"/>
                </a:lnTo>
                <a:lnTo>
                  <a:pt x="133" y="157"/>
                </a:lnTo>
                <a:lnTo>
                  <a:pt x="131" y="157"/>
                </a:lnTo>
                <a:lnTo>
                  <a:pt x="130" y="157"/>
                </a:lnTo>
                <a:lnTo>
                  <a:pt x="130" y="158"/>
                </a:lnTo>
                <a:lnTo>
                  <a:pt x="130" y="159"/>
                </a:lnTo>
                <a:lnTo>
                  <a:pt x="129" y="159"/>
                </a:lnTo>
                <a:lnTo>
                  <a:pt x="128" y="161"/>
                </a:lnTo>
                <a:lnTo>
                  <a:pt x="128" y="162"/>
                </a:lnTo>
                <a:lnTo>
                  <a:pt x="128" y="163"/>
                </a:lnTo>
                <a:lnTo>
                  <a:pt x="128" y="165"/>
                </a:lnTo>
                <a:lnTo>
                  <a:pt x="127" y="165"/>
                </a:lnTo>
                <a:lnTo>
                  <a:pt x="127" y="166"/>
                </a:lnTo>
                <a:lnTo>
                  <a:pt x="126" y="167"/>
                </a:lnTo>
                <a:lnTo>
                  <a:pt x="126" y="168"/>
                </a:lnTo>
                <a:lnTo>
                  <a:pt x="126" y="169"/>
                </a:lnTo>
                <a:lnTo>
                  <a:pt x="126" y="170"/>
                </a:lnTo>
                <a:lnTo>
                  <a:pt x="126" y="171"/>
                </a:lnTo>
                <a:lnTo>
                  <a:pt x="126" y="172"/>
                </a:lnTo>
                <a:lnTo>
                  <a:pt x="127" y="172"/>
                </a:lnTo>
                <a:lnTo>
                  <a:pt x="127" y="173"/>
                </a:lnTo>
                <a:lnTo>
                  <a:pt x="128" y="174"/>
                </a:lnTo>
                <a:lnTo>
                  <a:pt x="127" y="176"/>
                </a:lnTo>
                <a:lnTo>
                  <a:pt x="126" y="176"/>
                </a:lnTo>
                <a:lnTo>
                  <a:pt x="126" y="177"/>
                </a:lnTo>
                <a:lnTo>
                  <a:pt x="127" y="177"/>
                </a:lnTo>
                <a:lnTo>
                  <a:pt x="126" y="177"/>
                </a:lnTo>
                <a:lnTo>
                  <a:pt x="126" y="178"/>
                </a:lnTo>
                <a:lnTo>
                  <a:pt x="125" y="177"/>
                </a:lnTo>
                <a:lnTo>
                  <a:pt x="124" y="176"/>
                </a:lnTo>
                <a:lnTo>
                  <a:pt x="123" y="176"/>
                </a:lnTo>
                <a:lnTo>
                  <a:pt x="122" y="176"/>
                </a:lnTo>
                <a:lnTo>
                  <a:pt x="122" y="174"/>
                </a:lnTo>
                <a:lnTo>
                  <a:pt x="122" y="176"/>
                </a:lnTo>
                <a:lnTo>
                  <a:pt x="121" y="176"/>
                </a:lnTo>
                <a:lnTo>
                  <a:pt x="122" y="176"/>
                </a:lnTo>
                <a:lnTo>
                  <a:pt x="122" y="177"/>
                </a:lnTo>
                <a:lnTo>
                  <a:pt x="121" y="177"/>
                </a:lnTo>
                <a:lnTo>
                  <a:pt x="121" y="178"/>
                </a:lnTo>
                <a:lnTo>
                  <a:pt x="122" y="178"/>
                </a:lnTo>
                <a:lnTo>
                  <a:pt x="122" y="179"/>
                </a:lnTo>
                <a:lnTo>
                  <a:pt x="121" y="179"/>
                </a:lnTo>
                <a:lnTo>
                  <a:pt x="121" y="180"/>
                </a:lnTo>
                <a:lnTo>
                  <a:pt x="122" y="181"/>
                </a:lnTo>
                <a:lnTo>
                  <a:pt x="121" y="182"/>
                </a:lnTo>
                <a:lnTo>
                  <a:pt x="122" y="182"/>
                </a:lnTo>
                <a:lnTo>
                  <a:pt x="122" y="183"/>
                </a:lnTo>
                <a:lnTo>
                  <a:pt x="123" y="183"/>
                </a:lnTo>
                <a:lnTo>
                  <a:pt x="122" y="185"/>
                </a:lnTo>
                <a:lnTo>
                  <a:pt x="121" y="185"/>
                </a:lnTo>
                <a:lnTo>
                  <a:pt x="121" y="184"/>
                </a:lnTo>
                <a:lnTo>
                  <a:pt x="121" y="187"/>
                </a:lnTo>
                <a:lnTo>
                  <a:pt x="121" y="188"/>
                </a:lnTo>
                <a:lnTo>
                  <a:pt x="119" y="189"/>
                </a:lnTo>
                <a:lnTo>
                  <a:pt x="119" y="190"/>
                </a:lnTo>
                <a:lnTo>
                  <a:pt x="121" y="191"/>
                </a:lnTo>
                <a:lnTo>
                  <a:pt x="121" y="192"/>
                </a:lnTo>
                <a:lnTo>
                  <a:pt x="122" y="192"/>
                </a:lnTo>
                <a:lnTo>
                  <a:pt x="122" y="193"/>
                </a:lnTo>
                <a:lnTo>
                  <a:pt x="123" y="194"/>
                </a:lnTo>
                <a:lnTo>
                  <a:pt x="124" y="195"/>
                </a:lnTo>
                <a:lnTo>
                  <a:pt x="123" y="195"/>
                </a:lnTo>
                <a:lnTo>
                  <a:pt x="123" y="196"/>
                </a:lnTo>
                <a:lnTo>
                  <a:pt x="123" y="197"/>
                </a:lnTo>
                <a:lnTo>
                  <a:pt x="122" y="197"/>
                </a:lnTo>
                <a:lnTo>
                  <a:pt x="121" y="199"/>
                </a:lnTo>
                <a:lnTo>
                  <a:pt x="121" y="200"/>
                </a:lnTo>
                <a:lnTo>
                  <a:pt x="119" y="200"/>
                </a:lnTo>
                <a:lnTo>
                  <a:pt x="121" y="200"/>
                </a:lnTo>
                <a:lnTo>
                  <a:pt x="121" y="201"/>
                </a:lnTo>
                <a:lnTo>
                  <a:pt x="121" y="202"/>
                </a:lnTo>
                <a:lnTo>
                  <a:pt x="122" y="202"/>
                </a:lnTo>
                <a:lnTo>
                  <a:pt x="123" y="202"/>
                </a:lnTo>
                <a:lnTo>
                  <a:pt x="123" y="203"/>
                </a:lnTo>
                <a:lnTo>
                  <a:pt x="124" y="203"/>
                </a:lnTo>
                <a:lnTo>
                  <a:pt x="123" y="203"/>
                </a:lnTo>
                <a:lnTo>
                  <a:pt x="123" y="204"/>
                </a:lnTo>
                <a:lnTo>
                  <a:pt x="122" y="204"/>
                </a:lnTo>
                <a:lnTo>
                  <a:pt x="122" y="203"/>
                </a:lnTo>
                <a:lnTo>
                  <a:pt x="121" y="203"/>
                </a:lnTo>
                <a:lnTo>
                  <a:pt x="119" y="203"/>
                </a:lnTo>
                <a:lnTo>
                  <a:pt x="119" y="204"/>
                </a:lnTo>
                <a:lnTo>
                  <a:pt x="118" y="204"/>
                </a:lnTo>
                <a:lnTo>
                  <a:pt x="118" y="203"/>
                </a:lnTo>
                <a:lnTo>
                  <a:pt x="117" y="203"/>
                </a:lnTo>
                <a:lnTo>
                  <a:pt x="116" y="203"/>
                </a:lnTo>
                <a:lnTo>
                  <a:pt x="115" y="203"/>
                </a:lnTo>
                <a:lnTo>
                  <a:pt x="115" y="202"/>
                </a:lnTo>
                <a:lnTo>
                  <a:pt x="114" y="203"/>
                </a:lnTo>
                <a:lnTo>
                  <a:pt x="113" y="203"/>
                </a:lnTo>
                <a:lnTo>
                  <a:pt x="112" y="203"/>
                </a:lnTo>
                <a:lnTo>
                  <a:pt x="112" y="202"/>
                </a:lnTo>
                <a:lnTo>
                  <a:pt x="111" y="202"/>
                </a:lnTo>
                <a:lnTo>
                  <a:pt x="112" y="202"/>
                </a:lnTo>
                <a:lnTo>
                  <a:pt x="112" y="201"/>
                </a:lnTo>
                <a:lnTo>
                  <a:pt x="112" y="200"/>
                </a:lnTo>
                <a:lnTo>
                  <a:pt x="112" y="199"/>
                </a:lnTo>
                <a:lnTo>
                  <a:pt x="111" y="199"/>
                </a:lnTo>
                <a:lnTo>
                  <a:pt x="110" y="199"/>
                </a:lnTo>
                <a:lnTo>
                  <a:pt x="110" y="197"/>
                </a:lnTo>
                <a:lnTo>
                  <a:pt x="110" y="196"/>
                </a:lnTo>
                <a:lnTo>
                  <a:pt x="110" y="197"/>
                </a:lnTo>
                <a:lnTo>
                  <a:pt x="108" y="196"/>
                </a:lnTo>
                <a:lnTo>
                  <a:pt x="107" y="196"/>
                </a:lnTo>
                <a:lnTo>
                  <a:pt x="107" y="195"/>
                </a:lnTo>
                <a:lnTo>
                  <a:pt x="107" y="194"/>
                </a:lnTo>
                <a:lnTo>
                  <a:pt x="107" y="193"/>
                </a:lnTo>
                <a:lnTo>
                  <a:pt x="108" y="193"/>
                </a:lnTo>
                <a:lnTo>
                  <a:pt x="110" y="192"/>
                </a:lnTo>
                <a:lnTo>
                  <a:pt x="111" y="191"/>
                </a:lnTo>
                <a:lnTo>
                  <a:pt x="110" y="190"/>
                </a:lnTo>
                <a:lnTo>
                  <a:pt x="111" y="189"/>
                </a:lnTo>
                <a:lnTo>
                  <a:pt x="111" y="188"/>
                </a:lnTo>
                <a:lnTo>
                  <a:pt x="111" y="189"/>
                </a:lnTo>
                <a:lnTo>
                  <a:pt x="110" y="189"/>
                </a:lnTo>
                <a:lnTo>
                  <a:pt x="108" y="189"/>
                </a:lnTo>
                <a:lnTo>
                  <a:pt x="108" y="188"/>
                </a:lnTo>
                <a:lnTo>
                  <a:pt x="110" y="187"/>
                </a:lnTo>
                <a:lnTo>
                  <a:pt x="110" y="185"/>
                </a:lnTo>
                <a:lnTo>
                  <a:pt x="111" y="185"/>
                </a:lnTo>
                <a:lnTo>
                  <a:pt x="111" y="184"/>
                </a:lnTo>
                <a:lnTo>
                  <a:pt x="112" y="184"/>
                </a:lnTo>
                <a:lnTo>
                  <a:pt x="112" y="183"/>
                </a:lnTo>
                <a:lnTo>
                  <a:pt x="111" y="183"/>
                </a:lnTo>
                <a:lnTo>
                  <a:pt x="110" y="183"/>
                </a:lnTo>
                <a:lnTo>
                  <a:pt x="108" y="183"/>
                </a:lnTo>
                <a:lnTo>
                  <a:pt x="107" y="183"/>
                </a:lnTo>
                <a:lnTo>
                  <a:pt x="108" y="183"/>
                </a:lnTo>
                <a:lnTo>
                  <a:pt x="107" y="183"/>
                </a:lnTo>
                <a:lnTo>
                  <a:pt x="110" y="182"/>
                </a:lnTo>
                <a:lnTo>
                  <a:pt x="108" y="181"/>
                </a:lnTo>
                <a:lnTo>
                  <a:pt x="107" y="181"/>
                </a:lnTo>
                <a:lnTo>
                  <a:pt x="106" y="179"/>
                </a:lnTo>
                <a:lnTo>
                  <a:pt x="106" y="180"/>
                </a:lnTo>
                <a:lnTo>
                  <a:pt x="104" y="180"/>
                </a:lnTo>
                <a:lnTo>
                  <a:pt x="104" y="179"/>
                </a:lnTo>
                <a:lnTo>
                  <a:pt x="104" y="178"/>
                </a:lnTo>
                <a:lnTo>
                  <a:pt x="103" y="179"/>
                </a:lnTo>
                <a:lnTo>
                  <a:pt x="102" y="178"/>
                </a:lnTo>
                <a:lnTo>
                  <a:pt x="101" y="178"/>
                </a:lnTo>
                <a:lnTo>
                  <a:pt x="101" y="177"/>
                </a:lnTo>
                <a:lnTo>
                  <a:pt x="101" y="176"/>
                </a:lnTo>
                <a:lnTo>
                  <a:pt x="100" y="176"/>
                </a:lnTo>
                <a:lnTo>
                  <a:pt x="99" y="176"/>
                </a:lnTo>
                <a:lnTo>
                  <a:pt x="99" y="174"/>
                </a:lnTo>
                <a:lnTo>
                  <a:pt x="98" y="174"/>
                </a:lnTo>
                <a:lnTo>
                  <a:pt x="98" y="173"/>
                </a:lnTo>
                <a:lnTo>
                  <a:pt x="98" y="172"/>
                </a:lnTo>
                <a:lnTo>
                  <a:pt x="99" y="172"/>
                </a:lnTo>
                <a:lnTo>
                  <a:pt x="100" y="171"/>
                </a:lnTo>
                <a:lnTo>
                  <a:pt x="100" y="170"/>
                </a:lnTo>
                <a:lnTo>
                  <a:pt x="99" y="170"/>
                </a:lnTo>
                <a:lnTo>
                  <a:pt x="100" y="170"/>
                </a:lnTo>
                <a:lnTo>
                  <a:pt x="101" y="170"/>
                </a:lnTo>
                <a:lnTo>
                  <a:pt x="101" y="171"/>
                </a:lnTo>
                <a:lnTo>
                  <a:pt x="101" y="172"/>
                </a:lnTo>
                <a:lnTo>
                  <a:pt x="102" y="171"/>
                </a:lnTo>
                <a:lnTo>
                  <a:pt x="103" y="172"/>
                </a:lnTo>
                <a:lnTo>
                  <a:pt x="104" y="172"/>
                </a:lnTo>
                <a:lnTo>
                  <a:pt x="104" y="171"/>
                </a:lnTo>
                <a:lnTo>
                  <a:pt x="104" y="170"/>
                </a:lnTo>
                <a:lnTo>
                  <a:pt x="104" y="169"/>
                </a:lnTo>
                <a:lnTo>
                  <a:pt x="103" y="168"/>
                </a:lnTo>
                <a:lnTo>
                  <a:pt x="101" y="165"/>
                </a:lnTo>
                <a:lnTo>
                  <a:pt x="100" y="165"/>
                </a:lnTo>
                <a:lnTo>
                  <a:pt x="99" y="165"/>
                </a:lnTo>
                <a:lnTo>
                  <a:pt x="99" y="166"/>
                </a:lnTo>
                <a:lnTo>
                  <a:pt x="98" y="165"/>
                </a:lnTo>
                <a:lnTo>
                  <a:pt x="96" y="165"/>
                </a:lnTo>
                <a:lnTo>
                  <a:pt x="95" y="165"/>
                </a:lnTo>
                <a:lnTo>
                  <a:pt x="94" y="165"/>
                </a:lnTo>
                <a:lnTo>
                  <a:pt x="93" y="165"/>
                </a:lnTo>
                <a:lnTo>
                  <a:pt x="92" y="165"/>
                </a:lnTo>
                <a:lnTo>
                  <a:pt x="90" y="165"/>
                </a:lnTo>
                <a:lnTo>
                  <a:pt x="89" y="165"/>
                </a:lnTo>
                <a:lnTo>
                  <a:pt x="88" y="165"/>
                </a:lnTo>
                <a:lnTo>
                  <a:pt x="88" y="163"/>
                </a:lnTo>
                <a:lnTo>
                  <a:pt x="87" y="163"/>
                </a:lnTo>
                <a:lnTo>
                  <a:pt x="88" y="162"/>
                </a:lnTo>
                <a:lnTo>
                  <a:pt x="88" y="160"/>
                </a:lnTo>
                <a:lnTo>
                  <a:pt x="88" y="158"/>
                </a:lnTo>
                <a:lnTo>
                  <a:pt x="87" y="157"/>
                </a:lnTo>
                <a:lnTo>
                  <a:pt x="85" y="156"/>
                </a:lnTo>
                <a:lnTo>
                  <a:pt x="85" y="155"/>
                </a:lnTo>
                <a:lnTo>
                  <a:pt x="85" y="154"/>
                </a:lnTo>
                <a:lnTo>
                  <a:pt x="87" y="153"/>
                </a:lnTo>
                <a:lnTo>
                  <a:pt x="87" y="151"/>
                </a:lnTo>
                <a:lnTo>
                  <a:pt x="85" y="151"/>
                </a:lnTo>
                <a:lnTo>
                  <a:pt x="87" y="150"/>
                </a:lnTo>
                <a:lnTo>
                  <a:pt x="87" y="149"/>
                </a:lnTo>
                <a:lnTo>
                  <a:pt x="87" y="150"/>
                </a:lnTo>
                <a:lnTo>
                  <a:pt x="85" y="149"/>
                </a:lnTo>
                <a:lnTo>
                  <a:pt x="84" y="149"/>
                </a:lnTo>
                <a:lnTo>
                  <a:pt x="84" y="148"/>
                </a:lnTo>
                <a:lnTo>
                  <a:pt x="83" y="148"/>
                </a:lnTo>
                <a:lnTo>
                  <a:pt x="82" y="147"/>
                </a:lnTo>
                <a:lnTo>
                  <a:pt x="82" y="146"/>
                </a:lnTo>
                <a:lnTo>
                  <a:pt x="82" y="145"/>
                </a:lnTo>
                <a:lnTo>
                  <a:pt x="82" y="144"/>
                </a:lnTo>
                <a:lnTo>
                  <a:pt x="80" y="144"/>
                </a:lnTo>
                <a:lnTo>
                  <a:pt x="79" y="144"/>
                </a:lnTo>
                <a:lnTo>
                  <a:pt x="78" y="145"/>
                </a:lnTo>
                <a:lnTo>
                  <a:pt x="77" y="145"/>
                </a:lnTo>
                <a:lnTo>
                  <a:pt x="76" y="145"/>
                </a:lnTo>
                <a:lnTo>
                  <a:pt x="75" y="145"/>
                </a:lnTo>
                <a:lnTo>
                  <a:pt x="73" y="145"/>
                </a:lnTo>
                <a:lnTo>
                  <a:pt x="72" y="145"/>
                </a:lnTo>
                <a:lnTo>
                  <a:pt x="71" y="145"/>
                </a:lnTo>
                <a:lnTo>
                  <a:pt x="71" y="146"/>
                </a:lnTo>
                <a:lnTo>
                  <a:pt x="70" y="146"/>
                </a:lnTo>
                <a:lnTo>
                  <a:pt x="69" y="146"/>
                </a:lnTo>
                <a:lnTo>
                  <a:pt x="68" y="146"/>
                </a:lnTo>
                <a:lnTo>
                  <a:pt x="68" y="147"/>
                </a:lnTo>
                <a:lnTo>
                  <a:pt x="67" y="147"/>
                </a:lnTo>
                <a:lnTo>
                  <a:pt x="66" y="147"/>
                </a:lnTo>
                <a:lnTo>
                  <a:pt x="65" y="147"/>
                </a:lnTo>
                <a:lnTo>
                  <a:pt x="65" y="146"/>
                </a:lnTo>
                <a:lnTo>
                  <a:pt x="65" y="145"/>
                </a:lnTo>
                <a:lnTo>
                  <a:pt x="64" y="146"/>
                </a:lnTo>
                <a:lnTo>
                  <a:pt x="62" y="145"/>
                </a:lnTo>
                <a:lnTo>
                  <a:pt x="61" y="145"/>
                </a:lnTo>
                <a:lnTo>
                  <a:pt x="62" y="145"/>
                </a:lnTo>
                <a:lnTo>
                  <a:pt x="60" y="146"/>
                </a:lnTo>
                <a:lnTo>
                  <a:pt x="60" y="145"/>
                </a:lnTo>
                <a:lnTo>
                  <a:pt x="59" y="145"/>
                </a:lnTo>
                <a:lnTo>
                  <a:pt x="59" y="144"/>
                </a:lnTo>
                <a:lnTo>
                  <a:pt x="58" y="144"/>
                </a:lnTo>
                <a:lnTo>
                  <a:pt x="59" y="143"/>
                </a:lnTo>
                <a:lnTo>
                  <a:pt x="58" y="142"/>
                </a:lnTo>
                <a:lnTo>
                  <a:pt x="58" y="140"/>
                </a:lnTo>
                <a:lnTo>
                  <a:pt x="58" y="142"/>
                </a:lnTo>
                <a:lnTo>
                  <a:pt x="58" y="140"/>
                </a:lnTo>
                <a:lnTo>
                  <a:pt x="57" y="140"/>
                </a:lnTo>
                <a:lnTo>
                  <a:pt x="57" y="142"/>
                </a:lnTo>
                <a:lnTo>
                  <a:pt x="56" y="142"/>
                </a:lnTo>
                <a:lnTo>
                  <a:pt x="56" y="143"/>
                </a:lnTo>
                <a:lnTo>
                  <a:pt x="55" y="143"/>
                </a:lnTo>
                <a:lnTo>
                  <a:pt x="54" y="143"/>
                </a:lnTo>
                <a:lnTo>
                  <a:pt x="53" y="143"/>
                </a:lnTo>
                <a:lnTo>
                  <a:pt x="53" y="142"/>
                </a:lnTo>
                <a:lnTo>
                  <a:pt x="52" y="140"/>
                </a:lnTo>
                <a:lnTo>
                  <a:pt x="52" y="142"/>
                </a:lnTo>
                <a:lnTo>
                  <a:pt x="50" y="142"/>
                </a:lnTo>
                <a:lnTo>
                  <a:pt x="52" y="143"/>
                </a:lnTo>
                <a:lnTo>
                  <a:pt x="50" y="143"/>
                </a:lnTo>
                <a:lnTo>
                  <a:pt x="50" y="142"/>
                </a:lnTo>
                <a:lnTo>
                  <a:pt x="49" y="142"/>
                </a:lnTo>
                <a:lnTo>
                  <a:pt x="49" y="144"/>
                </a:lnTo>
                <a:lnTo>
                  <a:pt x="49" y="143"/>
                </a:lnTo>
                <a:lnTo>
                  <a:pt x="49" y="144"/>
                </a:lnTo>
                <a:lnTo>
                  <a:pt x="49" y="143"/>
                </a:lnTo>
                <a:lnTo>
                  <a:pt x="48" y="142"/>
                </a:lnTo>
                <a:lnTo>
                  <a:pt x="48" y="143"/>
                </a:lnTo>
                <a:lnTo>
                  <a:pt x="48" y="144"/>
                </a:lnTo>
                <a:lnTo>
                  <a:pt x="47" y="142"/>
                </a:lnTo>
                <a:lnTo>
                  <a:pt x="47" y="143"/>
                </a:lnTo>
                <a:lnTo>
                  <a:pt x="47" y="144"/>
                </a:lnTo>
                <a:lnTo>
                  <a:pt x="47" y="145"/>
                </a:lnTo>
                <a:lnTo>
                  <a:pt x="47" y="144"/>
                </a:lnTo>
                <a:lnTo>
                  <a:pt x="47" y="143"/>
                </a:lnTo>
                <a:lnTo>
                  <a:pt x="46" y="143"/>
                </a:lnTo>
                <a:lnTo>
                  <a:pt x="46" y="142"/>
                </a:lnTo>
                <a:lnTo>
                  <a:pt x="45" y="140"/>
                </a:lnTo>
                <a:lnTo>
                  <a:pt x="45" y="139"/>
                </a:lnTo>
                <a:lnTo>
                  <a:pt x="45" y="140"/>
                </a:lnTo>
                <a:lnTo>
                  <a:pt x="45" y="142"/>
                </a:lnTo>
                <a:lnTo>
                  <a:pt x="44" y="143"/>
                </a:lnTo>
                <a:lnTo>
                  <a:pt x="43" y="142"/>
                </a:lnTo>
                <a:lnTo>
                  <a:pt x="43" y="140"/>
                </a:lnTo>
                <a:lnTo>
                  <a:pt x="43" y="139"/>
                </a:lnTo>
                <a:lnTo>
                  <a:pt x="43" y="138"/>
                </a:lnTo>
                <a:lnTo>
                  <a:pt x="42" y="138"/>
                </a:lnTo>
                <a:lnTo>
                  <a:pt x="41" y="138"/>
                </a:lnTo>
                <a:lnTo>
                  <a:pt x="39" y="138"/>
                </a:lnTo>
                <a:lnTo>
                  <a:pt x="39" y="137"/>
                </a:lnTo>
                <a:lnTo>
                  <a:pt x="38" y="137"/>
                </a:lnTo>
                <a:lnTo>
                  <a:pt x="38" y="136"/>
                </a:lnTo>
                <a:lnTo>
                  <a:pt x="38" y="135"/>
                </a:lnTo>
                <a:lnTo>
                  <a:pt x="37" y="136"/>
                </a:lnTo>
                <a:lnTo>
                  <a:pt x="36" y="136"/>
                </a:lnTo>
                <a:lnTo>
                  <a:pt x="35" y="136"/>
                </a:lnTo>
                <a:lnTo>
                  <a:pt x="34" y="136"/>
                </a:lnTo>
                <a:lnTo>
                  <a:pt x="34" y="135"/>
                </a:lnTo>
                <a:lnTo>
                  <a:pt x="34" y="133"/>
                </a:lnTo>
                <a:lnTo>
                  <a:pt x="33" y="133"/>
                </a:lnTo>
                <a:lnTo>
                  <a:pt x="33" y="134"/>
                </a:lnTo>
                <a:lnTo>
                  <a:pt x="33" y="133"/>
                </a:lnTo>
                <a:lnTo>
                  <a:pt x="32" y="134"/>
                </a:lnTo>
                <a:lnTo>
                  <a:pt x="30" y="135"/>
                </a:lnTo>
                <a:lnTo>
                  <a:pt x="29" y="134"/>
                </a:lnTo>
                <a:lnTo>
                  <a:pt x="27" y="134"/>
                </a:lnTo>
                <a:lnTo>
                  <a:pt x="29" y="133"/>
                </a:lnTo>
                <a:lnTo>
                  <a:pt x="30" y="131"/>
                </a:lnTo>
                <a:lnTo>
                  <a:pt x="30" y="129"/>
                </a:lnTo>
                <a:lnTo>
                  <a:pt x="29" y="129"/>
                </a:lnTo>
                <a:lnTo>
                  <a:pt x="30" y="129"/>
                </a:lnTo>
                <a:lnTo>
                  <a:pt x="30" y="128"/>
                </a:lnTo>
                <a:lnTo>
                  <a:pt x="31" y="128"/>
                </a:lnTo>
                <a:lnTo>
                  <a:pt x="30" y="128"/>
                </a:lnTo>
                <a:lnTo>
                  <a:pt x="31" y="128"/>
                </a:lnTo>
                <a:lnTo>
                  <a:pt x="30" y="127"/>
                </a:lnTo>
                <a:lnTo>
                  <a:pt x="29" y="127"/>
                </a:lnTo>
                <a:lnTo>
                  <a:pt x="30" y="126"/>
                </a:lnTo>
                <a:lnTo>
                  <a:pt x="31" y="124"/>
                </a:lnTo>
                <a:lnTo>
                  <a:pt x="30" y="123"/>
                </a:lnTo>
                <a:lnTo>
                  <a:pt x="29" y="123"/>
                </a:lnTo>
                <a:lnTo>
                  <a:pt x="30" y="122"/>
                </a:lnTo>
                <a:lnTo>
                  <a:pt x="30" y="121"/>
                </a:lnTo>
                <a:lnTo>
                  <a:pt x="30" y="120"/>
                </a:lnTo>
                <a:lnTo>
                  <a:pt x="30" y="119"/>
                </a:lnTo>
                <a:lnTo>
                  <a:pt x="29" y="119"/>
                </a:lnTo>
                <a:lnTo>
                  <a:pt x="27" y="119"/>
                </a:lnTo>
                <a:lnTo>
                  <a:pt x="27" y="117"/>
                </a:lnTo>
                <a:lnTo>
                  <a:pt x="26" y="116"/>
                </a:lnTo>
                <a:lnTo>
                  <a:pt x="26" y="115"/>
                </a:lnTo>
                <a:lnTo>
                  <a:pt x="25" y="114"/>
                </a:lnTo>
                <a:lnTo>
                  <a:pt x="25" y="115"/>
                </a:lnTo>
                <a:lnTo>
                  <a:pt x="24" y="115"/>
                </a:lnTo>
                <a:lnTo>
                  <a:pt x="24" y="116"/>
                </a:lnTo>
                <a:lnTo>
                  <a:pt x="23" y="115"/>
                </a:lnTo>
                <a:lnTo>
                  <a:pt x="22" y="116"/>
                </a:lnTo>
                <a:lnTo>
                  <a:pt x="22" y="117"/>
                </a:lnTo>
                <a:lnTo>
                  <a:pt x="21" y="116"/>
                </a:lnTo>
                <a:lnTo>
                  <a:pt x="21" y="115"/>
                </a:lnTo>
                <a:lnTo>
                  <a:pt x="21" y="114"/>
                </a:lnTo>
                <a:lnTo>
                  <a:pt x="22" y="114"/>
                </a:lnTo>
                <a:lnTo>
                  <a:pt x="22" y="113"/>
                </a:lnTo>
                <a:lnTo>
                  <a:pt x="22" y="112"/>
                </a:lnTo>
                <a:lnTo>
                  <a:pt x="22" y="111"/>
                </a:lnTo>
                <a:lnTo>
                  <a:pt x="22" y="112"/>
                </a:lnTo>
                <a:lnTo>
                  <a:pt x="21" y="111"/>
                </a:lnTo>
                <a:lnTo>
                  <a:pt x="20" y="111"/>
                </a:lnTo>
                <a:lnTo>
                  <a:pt x="20" y="110"/>
                </a:lnTo>
                <a:lnTo>
                  <a:pt x="20" y="108"/>
                </a:lnTo>
                <a:lnTo>
                  <a:pt x="19" y="108"/>
                </a:lnTo>
                <a:lnTo>
                  <a:pt x="18" y="106"/>
                </a:lnTo>
                <a:lnTo>
                  <a:pt x="18" y="105"/>
                </a:lnTo>
                <a:lnTo>
                  <a:pt x="16" y="105"/>
                </a:lnTo>
                <a:lnTo>
                  <a:pt x="16" y="106"/>
                </a:lnTo>
                <a:lnTo>
                  <a:pt x="15" y="106"/>
                </a:lnTo>
                <a:lnTo>
                  <a:pt x="15" y="105"/>
                </a:lnTo>
                <a:lnTo>
                  <a:pt x="14" y="105"/>
                </a:lnTo>
                <a:lnTo>
                  <a:pt x="13" y="105"/>
                </a:lnTo>
                <a:lnTo>
                  <a:pt x="14" y="104"/>
                </a:lnTo>
                <a:lnTo>
                  <a:pt x="15" y="103"/>
                </a:lnTo>
                <a:lnTo>
                  <a:pt x="15" y="101"/>
                </a:lnTo>
                <a:lnTo>
                  <a:pt x="14" y="102"/>
                </a:lnTo>
                <a:lnTo>
                  <a:pt x="13" y="102"/>
                </a:lnTo>
                <a:lnTo>
                  <a:pt x="13" y="101"/>
                </a:lnTo>
                <a:lnTo>
                  <a:pt x="12" y="102"/>
                </a:lnTo>
                <a:lnTo>
                  <a:pt x="12" y="101"/>
                </a:lnTo>
                <a:lnTo>
                  <a:pt x="11" y="101"/>
                </a:lnTo>
                <a:lnTo>
                  <a:pt x="10" y="101"/>
                </a:lnTo>
                <a:lnTo>
                  <a:pt x="10" y="100"/>
                </a:lnTo>
                <a:lnTo>
                  <a:pt x="10" y="101"/>
                </a:lnTo>
                <a:lnTo>
                  <a:pt x="9" y="101"/>
                </a:lnTo>
                <a:lnTo>
                  <a:pt x="10" y="101"/>
                </a:lnTo>
                <a:lnTo>
                  <a:pt x="9" y="100"/>
                </a:lnTo>
                <a:lnTo>
                  <a:pt x="8" y="101"/>
                </a:lnTo>
                <a:lnTo>
                  <a:pt x="8" y="100"/>
                </a:lnTo>
                <a:lnTo>
                  <a:pt x="7" y="100"/>
                </a:lnTo>
                <a:lnTo>
                  <a:pt x="7" y="99"/>
                </a:lnTo>
                <a:lnTo>
                  <a:pt x="6" y="99"/>
                </a:lnTo>
                <a:lnTo>
                  <a:pt x="6" y="98"/>
                </a:lnTo>
                <a:lnTo>
                  <a:pt x="4" y="98"/>
                </a:lnTo>
                <a:lnTo>
                  <a:pt x="6" y="98"/>
                </a:lnTo>
                <a:lnTo>
                  <a:pt x="7" y="98"/>
                </a:lnTo>
                <a:lnTo>
                  <a:pt x="7" y="97"/>
                </a:lnTo>
                <a:lnTo>
                  <a:pt x="7" y="95"/>
                </a:lnTo>
                <a:lnTo>
                  <a:pt x="8" y="94"/>
                </a:lnTo>
                <a:lnTo>
                  <a:pt x="9" y="94"/>
                </a:lnTo>
                <a:lnTo>
                  <a:pt x="9" y="93"/>
                </a:lnTo>
                <a:lnTo>
                  <a:pt x="10" y="93"/>
                </a:lnTo>
                <a:lnTo>
                  <a:pt x="11" y="93"/>
                </a:lnTo>
                <a:lnTo>
                  <a:pt x="12" y="93"/>
                </a:lnTo>
                <a:lnTo>
                  <a:pt x="13" y="93"/>
                </a:lnTo>
                <a:lnTo>
                  <a:pt x="13" y="92"/>
                </a:lnTo>
                <a:lnTo>
                  <a:pt x="13" y="91"/>
                </a:lnTo>
                <a:lnTo>
                  <a:pt x="13" y="90"/>
                </a:lnTo>
                <a:lnTo>
                  <a:pt x="14" y="91"/>
                </a:lnTo>
                <a:lnTo>
                  <a:pt x="15" y="91"/>
                </a:lnTo>
                <a:lnTo>
                  <a:pt x="15" y="90"/>
                </a:lnTo>
                <a:lnTo>
                  <a:pt x="15" y="89"/>
                </a:lnTo>
                <a:lnTo>
                  <a:pt x="16" y="90"/>
                </a:lnTo>
                <a:lnTo>
                  <a:pt x="18" y="90"/>
                </a:lnTo>
                <a:lnTo>
                  <a:pt x="16" y="91"/>
                </a:lnTo>
                <a:lnTo>
                  <a:pt x="18" y="91"/>
                </a:lnTo>
                <a:lnTo>
                  <a:pt x="19" y="91"/>
                </a:lnTo>
                <a:lnTo>
                  <a:pt x="19" y="92"/>
                </a:lnTo>
                <a:lnTo>
                  <a:pt x="20" y="92"/>
                </a:lnTo>
                <a:lnTo>
                  <a:pt x="20" y="93"/>
                </a:lnTo>
                <a:lnTo>
                  <a:pt x="21" y="92"/>
                </a:lnTo>
                <a:lnTo>
                  <a:pt x="21" y="93"/>
                </a:lnTo>
                <a:lnTo>
                  <a:pt x="21" y="92"/>
                </a:lnTo>
                <a:lnTo>
                  <a:pt x="20" y="91"/>
                </a:lnTo>
                <a:lnTo>
                  <a:pt x="20" y="92"/>
                </a:lnTo>
                <a:lnTo>
                  <a:pt x="20" y="91"/>
                </a:lnTo>
                <a:lnTo>
                  <a:pt x="19" y="91"/>
                </a:lnTo>
                <a:lnTo>
                  <a:pt x="19" y="90"/>
                </a:lnTo>
                <a:lnTo>
                  <a:pt x="20" y="90"/>
                </a:lnTo>
                <a:lnTo>
                  <a:pt x="20" y="89"/>
                </a:lnTo>
                <a:lnTo>
                  <a:pt x="19" y="89"/>
                </a:lnTo>
                <a:lnTo>
                  <a:pt x="19" y="88"/>
                </a:lnTo>
                <a:lnTo>
                  <a:pt x="19" y="87"/>
                </a:lnTo>
                <a:lnTo>
                  <a:pt x="20" y="87"/>
                </a:lnTo>
                <a:lnTo>
                  <a:pt x="19" y="86"/>
                </a:lnTo>
                <a:lnTo>
                  <a:pt x="19" y="87"/>
                </a:lnTo>
                <a:lnTo>
                  <a:pt x="18" y="87"/>
                </a:lnTo>
                <a:lnTo>
                  <a:pt x="18" y="86"/>
                </a:lnTo>
                <a:lnTo>
                  <a:pt x="19" y="85"/>
                </a:lnTo>
                <a:lnTo>
                  <a:pt x="19" y="83"/>
                </a:lnTo>
                <a:lnTo>
                  <a:pt x="20" y="83"/>
                </a:lnTo>
                <a:lnTo>
                  <a:pt x="20" y="82"/>
                </a:lnTo>
                <a:lnTo>
                  <a:pt x="21" y="82"/>
                </a:lnTo>
                <a:lnTo>
                  <a:pt x="22" y="82"/>
                </a:lnTo>
                <a:lnTo>
                  <a:pt x="22" y="83"/>
                </a:lnTo>
                <a:lnTo>
                  <a:pt x="23" y="82"/>
                </a:lnTo>
                <a:lnTo>
                  <a:pt x="24" y="81"/>
                </a:lnTo>
                <a:lnTo>
                  <a:pt x="23" y="81"/>
                </a:lnTo>
                <a:lnTo>
                  <a:pt x="24" y="81"/>
                </a:lnTo>
                <a:lnTo>
                  <a:pt x="24" y="80"/>
                </a:lnTo>
                <a:lnTo>
                  <a:pt x="24" y="79"/>
                </a:lnTo>
                <a:lnTo>
                  <a:pt x="23" y="78"/>
                </a:lnTo>
                <a:lnTo>
                  <a:pt x="22" y="77"/>
                </a:lnTo>
                <a:lnTo>
                  <a:pt x="21" y="77"/>
                </a:lnTo>
                <a:lnTo>
                  <a:pt x="21" y="76"/>
                </a:lnTo>
                <a:lnTo>
                  <a:pt x="20" y="75"/>
                </a:lnTo>
                <a:lnTo>
                  <a:pt x="20" y="74"/>
                </a:lnTo>
                <a:lnTo>
                  <a:pt x="19" y="72"/>
                </a:lnTo>
                <a:lnTo>
                  <a:pt x="18" y="74"/>
                </a:lnTo>
                <a:lnTo>
                  <a:pt x="16" y="72"/>
                </a:lnTo>
                <a:lnTo>
                  <a:pt x="16" y="71"/>
                </a:lnTo>
                <a:lnTo>
                  <a:pt x="15" y="71"/>
                </a:lnTo>
                <a:lnTo>
                  <a:pt x="15" y="70"/>
                </a:lnTo>
                <a:lnTo>
                  <a:pt x="15" y="69"/>
                </a:lnTo>
                <a:lnTo>
                  <a:pt x="15" y="68"/>
                </a:lnTo>
                <a:lnTo>
                  <a:pt x="15" y="67"/>
                </a:lnTo>
                <a:lnTo>
                  <a:pt x="15" y="66"/>
                </a:lnTo>
                <a:lnTo>
                  <a:pt x="15" y="65"/>
                </a:lnTo>
                <a:lnTo>
                  <a:pt x="14" y="65"/>
                </a:lnTo>
                <a:lnTo>
                  <a:pt x="13" y="64"/>
                </a:lnTo>
                <a:lnTo>
                  <a:pt x="13" y="65"/>
                </a:lnTo>
                <a:lnTo>
                  <a:pt x="12" y="66"/>
                </a:lnTo>
                <a:lnTo>
                  <a:pt x="12" y="65"/>
                </a:lnTo>
                <a:lnTo>
                  <a:pt x="12" y="64"/>
                </a:lnTo>
                <a:lnTo>
                  <a:pt x="11" y="65"/>
                </a:lnTo>
                <a:lnTo>
                  <a:pt x="11" y="66"/>
                </a:lnTo>
                <a:lnTo>
                  <a:pt x="12" y="67"/>
                </a:lnTo>
                <a:lnTo>
                  <a:pt x="12" y="68"/>
                </a:lnTo>
                <a:lnTo>
                  <a:pt x="11" y="67"/>
                </a:lnTo>
                <a:lnTo>
                  <a:pt x="10" y="68"/>
                </a:lnTo>
                <a:lnTo>
                  <a:pt x="9" y="68"/>
                </a:lnTo>
                <a:lnTo>
                  <a:pt x="8" y="68"/>
                </a:lnTo>
                <a:lnTo>
                  <a:pt x="7" y="68"/>
                </a:lnTo>
                <a:lnTo>
                  <a:pt x="6" y="67"/>
                </a:lnTo>
                <a:lnTo>
                  <a:pt x="4" y="67"/>
                </a:lnTo>
                <a:lnTo>
                  <a:pt x="4" y="68"/>
                </a:lnTo>
                <a:lnTo>
                  <a:pt x="2" y="66"/>
                </a:lnTo>
                <a:lnTo>
                  <a:pt x="2" y="63"/>
                </a:lnTo>
                <a:lnTo>
                  <a:pt x="0" y="60"/>
                </a:lnTo>
                <a:lnTo>
                  <a:pt x="0" y="59"/>
                </a:lnTo>
                <a:lnTo>
                  <a:pt x="0" y="58"/>
                </a:lnTo>
                <a:lnTo>
                  <a:pt x="0" y="57"/>
                </a:lnTo>
                <a:lnTo>
                  <a:pt x="1" y="56"/>
                </a:lnTo>
                <a:lnTo>
                  <a:pt x="2" y="56"/>
                </a:lnTo>
                <a:lnTo>
                  <a:pt x="2" y="55"/>
                </a:lnTo>
                <a:lnTo>
                  <a:pt x="3" y="54"/>
                </a:lnTo>
                <a:lnTo>
                  <a:pt x="7" y="53"/>
                </a:lnTo>
                <a:lnTo>
                  <a:pt x="8" y="53"/>
                </a:lnTo>
                <a:lnTo>
                  <a:pt x="9" y="52"/>
                </a:lnTo>
                <a:lnTo>
                  <a:pt x="10" y="53"/>
                </a:lnTo>
                <a:lnTo>
                  <a:pt x="11" y="52"/>
                </a:lnTo>
                <a:lnTo>
                  <a:pt x="11" y="51"/>
                </a:lnTo>
                <a:lnTo>
                  <a:pt x="12" y="51"/>
                </a:lnTo>
                <a:lnTo>
                  <a:pt x="12" y="52"/>
                </a:lnTo>
                <a:lnTo>
                  <a:pt x="13" y="52"/>
                </a:lnTo>
                <a:lnTo>
                  <a:pt x="13" y="51"/>
                </a:lnTo>
                <a:lnTo>
                  <a:pt x="13" y="52"/>
                </a:lnTo>
                <a:lnTo>
                  <a:pt x="12" y="52"/>
                </a:lnTo>
                <a:lnTo>
                  <a:pt x="12" y="51"/>
                </a:lnTo>
                <a:lnTo>
                  <a:pt x="13" y="51"/>
                </a:lnTo>
                <a:lnTo>
                  <a:pt x="13" y="49"/>
                </a:lnTo>
                <a:lnTo>
                  <a:pt x="14" y="47"/>
                </a:lnTo>
                <a:lnTo>
                  <a:pt x="15" y="47"/>
                </a:lnTo>
                <a:lnTo>
                  <a:pt x="14" y="45"/>
                </a:lnTo>
                <a:lnTo>
                  <a:pt x="14" y="44"/>
                </a:lnTo>
                <a:lnTo>
                  <a:pt x="14" y="43"/>
                </a:lnTo>
                <a:lnTo>
                  <a:pt x="13" y="42"/>
                </a:lnTo>
                <a:lnTo>
                  <a:pt x="13" y="40"/>
                </a:lnTo>
                <a:lnTo>
                  <a:pt x="14" y="40"/>
                </a:lnTo>
                <a:lnTo>
                  <a:pt x="15" y="40"/>
                </a:lnTo>
                <a:lnTo>
                  <a:pt x="16" y="37"/>
                </a:lnTo>
                <a:lnTo>
                  <a:pt x="18" y="37"/>
                </a:lnTo>
                <a:lnTo>
                  <a:pt x="20" y="36"/>
                </a:lnTo>
                <a:lnTo>
                  <a:pt x="20" y="35"/>
                </a:lnTo>
                <a:lnTo>
                  <a:pt x="21" y="34"/>
                </a:lnTo>
                <a:lnTo>
                  <a:pt x="21" y="33"/>
                </a:lnTo>
                <a:lnTo>
                  <a:pt x="22" y="32"/>
                </a:lnTo>
                <a:lnTo>
                  <a:pt x="22" y="33"/>
                </a:lnTo>
                <a:lnTo>
                  <a:pt x="23" y="34"/>
                </a:lnTo>
                <a:lnTo>
                  <a:pt x="29" y="30"/>
                </a:lnTo>
                <a:lnTo>
                  <a:pt x="27" y="27"/>
                </a:lnTo>
                <a:lnTo>
                  <a:pt x="27" y="26"/>
                </a:lnTo>
                <a:lnTo>
                  <a:pt x="27" y="25"/>
                </a:lnTo>
                <a:lnTo>
                  <a:pt x="26" y="25"/>
                </a:lnTo>
                <a:lnTo>
                  <a:pt x="29" y="24"/>
                </a:lnTo>
                <a:lnTo>
                  <a:pt x="30" y="23"/>
                </a:lnTo>
                <a:lnTo>
                  <a:pt x="31" y="23"/>
                </a:lnTo>
                <a:lnTo>
                  <a:pt x="32" y="22"/>
                </a:lnTo>
                <a:lnTo>
                  <a:pt x="32" y="21"/>
                </a:lnTo>
                <a:lnTo>
                  <a:pt x="32" y="20"/>
                </a:lnTo>
                <a:lnTo>
                  <a:pt x="33" y="20"/>
                </a:lnTo>
                <a:lnTo>
                  <a:pt x="34" y="20"/>
                </a:lnTo>
                <a:lnTo>
                  <a:pt x="35" y="21"/>
                </a:lnTo>
                <a:lnTo>
                  <a:pt x="36" y="22"/>
                </a:lnTo>
                <a:lnTo>
                  <a:pt x="37" y="23"/>
                </a:lnTo>
                <a:lnTo>
                  <a:pt x="36" y="24"/>
                </a:lnTo>
                <a:lnTo>
                  <a:pt x="35" y="25"/>
                </a:lnTo>
                <a:lnTo>
                  <a:pt x="34" y="26"/>
                </a:lnTo>
                <a:lnTo>
                  <a:pt x="33" y="27"/>
                </a:lnTo>
                <a:lnTo>
                  <a:pt x="33" y="29"/>
                </a:lnTo>
                <a:lnTo>
                  <a:pt x="36" y="32"/>
                </a:lnTo>
                <a:lnTo>
                  <a:pt x="37" y="34"/>
                </a:lnTo>
                <a:lnTo>
                  <a:pt x="38" y="35"/>
                </a:lnTo>
                <a:lnTo>
                  <a:pt x="39" y="34"/>
                </a:lnTo>
                <a:lnTo>
                  <a:pt x="41" y="35"/>
                </a:lnTo>
                <a:lnTo>
                  <a:pt x="42" y="35"/>
                </a:lnTo>
                <a:lnTo>
                  <a:pt x="41" y="40"/>
                </a:lnTo>
                <a:lnTo>
                  <a:pt x="41" y="41"/>
                </a:lnTo>
                <a:lnTo>
                  <a:pt x="41" y="42"/>
                </a:lnTo>
                <a:lnTo>
                  <a:pt x="39" y="42"/>
                </a:lnTo>
                <a:lnTo>
                  <a:pt x="39" y="43"/>
                </a:lnTo>
                <a:lnTo>
                  <a:pt x="39" y="44"/>
                </a:lnTo>
                <a:lnTo>
                  <a:pt x="38" y="44"/>
                </a:lnTo>
                <a:lnTo>
                  <a:pt x="38" y="45"/>
                </a:lnTo>
                <a:lnTo>
                  <a:pt x="37" y="46"/>
                </a:lnTo>
                <a:lnTo>
                  <a:pt x="36" y="46"/>
                </a:lnTo>
                <a:lnTo>
                  <a:pt x="37" y="47"/>
                </a:lnTo>
                <a:lnTo>
                  <a:pt x="37" y="48"/>
                </a:lnTo>
                <a:lnTo>
                  <a:pt x="38" y="48"/>
                </a:lnTo>
                <a:lnTo>
                  <a:pt x="38" y="49"/>
                </a:lnTo>
                <a:lnTo>
                  <a:pt x="39" y="49"/>
                </a:lnTo>
                <a:lnTo>
                  <a:pt x="39" y="51"/>
                </a:lnTo>
                <a:lnTo>
                  <a:pt x="41" y="51"/>
                </a:lnTo>
                <a:lnTo>
                  <a:pt x="41" y="52"/>
                </a:lnTo>
                <a:lnTo>
                  <a:pt x="39" y="52"/>
                </a:lnTo>
                <a:lnTo>
                  <a:pt x="41" y="52"/>
                </a:lnTo>
                <a:lnTo>
                  <a:pt x="41" y="53"/>
                </a:lnTo>
                <a:lnTo>
                  <a:pt x="39" y="54"/>
                </a:lnTo>
                <a:lnTo>
                  <a:pt x="41" y="54"/>
                </a:lnTo>
                <a:lnTo>
                  <a:pt x="42" y="54"/>
                </a:lnTo>
                <a:lnTo>
                  <a:pt x="41" y="53"/>
                </a:lnTo>
                <a:lnTo>
                  <a:pt x="42" y="53"/>
                </a:lnTo>
                <a:lnTo>
                  <a:pt x="42" y="52"/>
                </a:lnTo>
                <a:lnTo>
                  <a:pt x="43" y="53"/>
                </a:lnTo>
                <a:lnTo>
                  <a:pt x="43" y="52"/>
                </a:lnTo>
                <a:lnTo>
                  <a:pt x="44" y="52"/>
                </a:lnTo>
                <a:lnTo>
                  <a:pt x="44" y="53"/>
                </a:lnTo>
                <a:lnTo>
                  <a:pt x="44" y="52"/>
                </a:lnTo>
                <a:lnTo>
                  <a:pt x="45" y="53"/>
                </a:lnTo>
                <a:lnTo>
                  <a:pt x="46" y="53"/>
                </a:lnTo>
                <a:lnTo>
                  <a:pt x="47" y="52"/>
                </a:lnTo>
                <a:lnTo>
                  <a:pt x="47" y="53"/>
                </a:lnTo>
                <a:lnTo>
                  <a:pt x="48" y="52"/>
                </a:lnTo>
                <a:lnTo>
                  <a:pt x="49" y="51"/>
                </a:lnTo>
                <a:lnTo>
                  <a:pt x="49" y="52"/>
                </a:lnTo>
                <a:lnTo>
                  <a:pt x="50" y="52"/>
                </a:lnTo>
                <a:lnTo>
                  <a:pt x="52" y="52"/>
                </a:lnTo>
                <a:lnTo>
                  <a:pt x="52" y="51"/>
                </a:lnTo>
                <a:lnTo>
                  <a:pt x="52" y="48"/>
                </a:lnTo>
                <a:lnTo>
                  <a:pt x="52" y="47"/>
                </a:lnTo>
                <a:lnTo>
                  <a:pt x="52" y="46"/>
                </a:lnTo>
                <a:lnTo>
                  <a:pt x="53" y="46"/>
                </a:lnTo>
                <a:lnTo>
                  <a:pt x="53" y="45"/>
                </a:lnTo>
                <a:lnTo>
                  <a:pt x="53" y="44"/>
                </a:lnTo>
                <a:lnTo>
                  <a:pt x="53" y="43"/>
                </a:lnTo>
                <a:lnTo>
                  <a:pt x="52" y="43"/>
                </a:lnTo>
                <a:lnTo>
                  <a:pt x="53" y="42"/>
                </a:lnTo>
                <a:lnTo>
                  <a:pt x="54" y="42"/>
                </a:lnTo>
                <a:lnTo>
                  <a:pt x="55" y="42"/>
                </a:lnTo>
                <a:lnTo>
                  <a:pt x="56" y="41"/>
                </a:lnTo>
                <a:lnTo>
                  <a:pt x="57" y="42"/>
                </a:lnTo>
                <a:lnTo>
                  <a:pt x="58" y="41"/>
                </a:lnTo>
                <a:lnTo>
                  <a:pt x="58" y="42"/>
                </a:lnTo>
                <a:lnTo>
                  <a:pt x="59" y="43"/>
                </a:lnTo>
                <a:lnTo>
                  <a:pt x="59" y="44"/>
                </a:lnTo>
                <a:lnTo>
                  <a:pt x="60" y="44"/>
                </a:lnTo>
                <a:lnTo>
                  <a:pt x="60" y="45"/>
                </a:lnTo>
                <a:lnTo>
                  <a:pt x="61" y="45"/>
                </a:lnTo>
                <a:lnTo>
                  <a:pt x="61" y="46"/>
                </a:lnTo>
                <a:lnTo>
                  <a:pt x="62" y="46"/>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799" name="Pendler_Freiberg_Polen"/>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solidFill>
            <a:srgbClr val="C3D6AB"/>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800" name="Freeform 50"/>
          <xdr:cNvSpPr>
            <a:spLocks/>
          </xdr:cNvSpPr>
        </xdr:nvSpPr>
        <xdr:spPr bwMode="auto">
          <a:xfrm>
            <a:off x="190" y="312"/>
            <a:ext cx="267" cy="239"/>
          </a:xfrm>
          <a:custGeom>
            <a:avLst/>
            <a:gdLst>
              <a:gd name="T0" fmla="*/ 219 w 267"/>
              <a:gd name="T1" fmla="*/ 227 h 239"/>
              <a:gd name="T2" fmla="*/ 208 w 267"/>
              <a:gd name="T3" fmla="*/ 220 h 239"/>
              <a:gd name="T4" fmla="*/ 196 w 267"/>
              <a:gd name="T5" fmla="*/ 204 h 239"/>
              <a:gd name="T6" fmla="*/ 186 w 267"/>
              <a:gd name="T7" fmla="*/ 194 h 239"/>
              <a:gd name="T8" fmla="*/ 169 w 267"/>
              <a:gd name="T9" fmla="*/ 196 h 239"/>
              <a:gd name="T10" fmla="*/ 154 w 267"/>
              <a:gd name="T11" fmla="*/ 183 h 239"/>
              <a:gd name="T12" fmla="*/ 134 w 267"/>
              <a:gd name="T13" fmla="*/ 188 h 239"/>
              <a:gd name="T14" fmla="*/ 123 w 267"/>
              <a:gd name="T15" fmla="*/ 183 h 239"/>
              <a:gd name="T16" fmla="*/ 109 w 267"/>
              <a:gd name="T17" fmla="*/ 169 h 239"/>
              <a:gd name="T18" fmla="*/ 99 w 267"/>
              <a:gd name="T19" fmla="*/ 156 h 239"/>
              <a:gd name="T20" fmla="*/ 95 w 267"/>
              <a:gd name="T21" fmla="*/ 143 h 239"/>
              <a:gd name="T22" fmla="*/ 85 w 267"/>
              <a:gd name="T23" fmla="*/ 141 h 239"/>
              <a:gd name="T24" fmla="*/ 70 w 267"/>
              <a:gd name="T25" fmla="*/ 139 h 239"/>
              <a:gd name="T26" fmla="*/ 54 w 267"/>
              <a:gd name="T27" fmla="*/ 144 h 239"/>
              <a:gd name="T28" fmla="*/ 41 w 267"/>
              <a:gd name="T29" fmla="*/ 149 h 239"/>
              <a:gd name="T30" fmla="*/ 26 w 267"/>
              <a:gd name="T31" fmla="*/ 139 h 239"/>
              <a:gd name="T32" fmla="*/ 15 w 267"/>
              <a:gd name="T33" fmla="*/ 136 h 239"/>
              <a:gd name="T34" fmla="*/ 3 w 267"/>
              <a:gd name="T35" fmla="*/ 124 h 239"/>
              <a:gd name="T36" fmla="*/ 4 w 267"/>
              <a:gd name="T37" fmla="*/ 108 h 239"/>
              <a:gd name="T38" fmla="*/ 31 w 267"/>
              <a:gd name="T39" fmla="*/ 98 h 239"/>
              <a:gd name="T40" fmla="*/ 26 w 267"/>
              <a:gd name="T41" fmla="*/ 83 h 239"/>
              <a:gd name="T42" fmla="*/ 26 w 267"/>
              <a:gd name="T43" fmla="*/ 66 h 239"/>
              <a:gd name="T44" fmla="*/ 43 w 267"/>
              <a:gd name="T45" fmla="*/ 57 h 239"/>
              <a:gd name="T46" fmla="*/ 57 w 267"/>
              <a:gd name="T47" fmla="*/ 59 h 239"/>
              <a:gd name="T48" fmla="*/ 67 w 267"/>
              <a:gd name="T49" fmla="*/ 54 h 239"/>
              <a:gd name="T50" fmla="*/ 64 w 267"/>
              <a:gd name="T51" fmla="*/ 43 h 239"/>
              <a:gd name="T52" fmla="*/ 59 w 267"/>
              <a:gd name="T53" fmla="*/ 32 h 239"/>
              <a:gd name="T54" fmla="*/ 65 w 267"/>
              <a:gd name="T55" fmla="*/ 18 h 239"/>
              <a:gd name="T56" fmla="*/ 82 w 267"/>
              <a:gd name="T57" fmla="*/ 7 h 239"/>
              <a:gd name="T58" fmla="*/ 104 w 267"/>
              <a:gd name="T59" fmla="*/ 14 h 239"/>
              <a:gd name="T60" fmla="*/ 119 w 267"/>
              <a:gd name="T61" fmla="*/ 10 h 239"/>
              <a:gd name="T62" fmla="*/ 130 w 267"/>
              <a:gd name="T63" fmla="*/ 4 h 239"/>
              <a:gd name="T64" fmla="*/ 144 w 267"/>
              <a:gd name="T65" fmla="*/ 6 h 239"/>
              <a:gd name="T66" fmla="*/ 146 w 267"/>
              <a:gd name="T67" fmla="*/ 17 h 239"/>
              <a:gd name="T68" fmla="*/ 153 w 267"/>
              <a:gd name="T69" fmla="*/ 26 h 239"/>
              <a:gd name="T70" fmla="*/ 157 w 267"/>
              <a:gd name="T71" fmla="*/ 32 h 239"/>
              <a:gd name="T72" fmla="*/ 157 w 267"/>
              <a:gd name="T73" fmla="*/ 40 h 239"/>
              <a:gd name="T74" fmla="*/ 153 w 267"/>
              <a:gd name="T75" fmla="*/ 49 h 239"/>
              <a:gd name="T76" fmla="*/ 158 w 267"/>
              <a:gd name="T77" fmla="*/ 52 h 239"/>
              <a:gd name="T78" fmla="*/ 160 w 267"/>
              <a:gd name="T79" fmla="*/ 67 h 239"/>
              <a:gd name="T80" fmla="*/ 163 w 267"/>
              <a:gd name="T81" fmla="*/ 72 h 239"/>
              <a:gd name="T82" fmla="*/ 157 w 267"/>
              <a:gd name="T83" fmla="*/ 83 h 239"/>
              <a:gd name="T84" fmla="*/ 169 w 267"/>
              <a:gd name="T85" fmla="*/ 80 h 239"/>
              <a:gd name="T86" fmla="*/ 182 w 267"/>
              <a:gd name="T87" fmla="*/ 74 h 239"/>
              <a:gd name="T88" fmla="*/ 199 w 267"/>
              <a:gd name="T89" fmla="*/ 76 h 239"/>
              <a:gd name="T90" fmla="*/ 208 w 267"/>
              <a:gd name="T91" fmla="*/ 80 h 239"/>
              <a:gd name="T92" fmla="*/ 209 w 267"/>
              <a:gd name="T93" fmla="*/ 86 h 239"/>
              <a:gd name="T94" fmla="*/ 209 w 267"/>
              <a:gd name="T95" fmla="*/ 99 h 239"/>
              <a:gd name="T96" fmla="*/ 215 w 267"/>
              <a:gd name="T97" fmla="*/ 102 h 239"/>
              <a:gd name="T98" fmla="*/ 208 w 267"/>
              <a:gd name="T99" fmla="*/ 109 h 239"/>
              <a:gd name="T100" fmla="*/ 211 w 267"/>
              <a:gd name="T101" fmla="*/ 117 h 239"/>
              <a:gd name="T102" fmla="*/ 214 w 267"/>
              <a:gd name="T103" fmla="*/ 127 h 239"/>
              <a:gd name="T104" fmla="*/ 223 w 267"/>
              <a:gd name="T105" fmla="*/ 136 h 239"/>
              <a:gd name="T106" fmla="*/ 226 w 267"/>
              <a:gd name="T107" fmla="*/ 152 h 239"/>
              <a:gd name="T108" fmla="*/ 241 w 267"/>
              <a:gd name="T109" fmla="*/ 163 h 239"/>
              <a:gd name="T110" fmla="*/ 242 w 267"/>
              <a:gd name="T111" fmla="*/ 171 h 239"/>
              <a:gd name="T112" fmla="*/ 251 w 267"/>
              <a:gd name="T113" fmla="*/ 180 h 239"/>
              <a:gd name="T114" fmla="*/ 266 w 267"/>
              <a:gd name="T115" fmla="*/ 197 h 239"/>
              <a:gd name="T116" fmla="*/ 256 w 267"/>
              <a:gd name="T117" fmla="*/ 205 h 239"/>
              <a:gd name="T118" fmla="*/ 242 w 267"/>
              <a:gd name="T119" fmla="*/ 205 h 239"/>
              <a:gd name="T120" fmla="*/ 240 w 267"/>
              <a:gd name="T121" fmla="*/ 215 h 239"/>
              <a:gd name="T122" fmla="*/ 236 w 267"/>
              <a:gd name="T123" fmla="*/ 225 h 239"/>
              <a:gd name="T124" fmla="*/ 236 w 267"/>
              <a:gd name="T125" fmla="*/ 236 h 239"/>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267" h="239">
                <a:moveTo>
                  <a:pt x="230" y="239"/>
                </a:moveTo>
                <a:lnTo>
                  <a:pt x="229" y="237"/>
                </a:lnTo>
                <a:lnTo>
                  <a:pt x="226" y="235"/>
                </a:lnTo>
                <a:lnTo>
                  <a:pt x="225" y="234"/>
                </a:lnTo>
                <a:lnTo>
                  <a:pt x="226" y="234"/>
                </a:lnTo>
                <a:lnTo>
                  <a:pt x="226" y="231"/>
                </a:lnTo>
                <a:lnTo>
                  <a:pt x="228" y="230"/>
                </a:lnTo>
                <a:lnTo>
                  <a:pt x="226" y="230"/>
                </a:lnTo>
                <a:lnTo>
                  <a:pt x="226" y="231"/>
                </a:lnTo>
                <a:lnTo>
                  <a:pt x="224" y="231"/>
                </a:lnTo>
                <a:lnTo>
                  <a:pt x="222" y="230"/>
                </a:lnTo>
                <a:lnTo>
                  <a:pt x="220" y="229"/>
                </a:lnTo>
                <a:lnTo>
                  <a:pt x="220" y="227"/>
                </a:lnTo>
                <a:lnTo>
                  <a:pt x="219" y="227"/>
                </a:lnTo>
                <a:lnTo>
                  <a:pt x="219" y="228"/>
                </a:lnTo>
                <a:lnTo>
                  <a:pt x="217" y="226"/>
                </a:lnTo>
                <a:lnTo>
                  <a:pt x="215" y="227"/>
                </a:lnTo>
                <a:lnTo>
                  <a:pt x="214" y="227"/>
                </a:lnTo>
                <a:lnTo>
                  <a:pt x="212" y="226"/>
                </a:lnTo>
                <a:lnTo>
                  <a:pt x="211" y="226"/>
                </a:lnTo>
                <a:lnTo>
                  <a:pt x="211" y="225"/>
                </a:lnTo>
                <a:lnTo>
                  <a:pt x="211" y="224"/>
                </a:lnTo>
                <a:lnTo>
                  <a:pt x="212" y="223"/>
                </a:lnTo>
                <a:lnTo>
                  <a:pt x="211" y="223"/>
                </a:lnTo>
                <a:lnTo>
                  <a:pt x="211" y="222"/>
                </a:lnTo>
                <a:lnTo>
                  <a:pt x="211" y="220"/>
                </a:lnTo>
                <a:lnTo>
                  <a:pt x="210" y="220"/>
                </a:lnTo>
                <a:lnTo>
                  <a:pt x="208" y="220"/>
                </a:lnTo>
                <a:lnTo>
                  <a:pt x="209" y="220"/>
                </a:lnTo>
                <a:lnTo>
                  <a:pt x="209" y="219"/>
                </a:lnTo>
                <a:lnTo>
                  <a:pt x="209" y="218"/>
                </a:lnTo>
                <a:lnTo>
                  <a:pt x="208" y="217"/>
                </a:lnTo>
                <a:lnTo>
                  <a:pt x="207" y="217"/>
                </a:lnTo>
                <a:lnTo>
                  <a:pt x="206" y="218"/>
                </a:lnTo>
                <a:lnTo>
                  <a:pt x="204" y="217"/>
                </a:lnTo>
                <a:lnTo>
                  <a:pt x="202" y="213"/>
                </a:lnTo>
                <a:lnTo>
                  <a:pt x="200" y="211"/>
                </a:lnTo>
                <a:lnTo>
                  <a:pt x="198" y="208"/>
                </a:lnTo>
                <a:lnTo>
                  <a:pt x="197" y="208"/>
                </a:lnTo>
                <a:lnTo>
                  <a:pt x="196" y="206"/>
                </a:lnTo>
                <a:lnTo>
                  <a:pt x="196" y="205"/>
                </a:lnTo>
                <a:lnTo>
                  <a:pt x="196" y="204"/>
                </a:lnTo>
                <a:lnTo>
                  <a:pt x="196" y="201"/>
                </a:lnTo>
                <a:lnTo>
                  <a:pt x="195" y="198"/>
                </a:lnTo>
                <a:lnTo>
                  <a:pt x="197" y="200"/>
                </a:lnTo>
                <a:lnTo>
                  <a:pt x="197" y="198"/>
                </a:lnTo>
                <a:lnTo>
                  <a:pt x="197" y="197"/>
                </a:lnTo>
                <a:lnTo>
                  <a:pt x="196" y="196"/>
                </a:lnTo>
                <a:lnTo>
                  <a:pt x="195" y="195"/>
                </a:lnTo>
                <a:lnTo>
                  <a:pt x="195" y="194"/>
                </a:lnTo>
                <a:lnTo>
                  <a:pt x="193" y="193"/>
                </a:lnTo>
                <a:lnTo>
                  <a:pt x="193" y="192"/>
                </a:lnTo>
                <a:lnTo>
                  <a:pt x="191" y="192"/>
                </a:lnTo>
                <a:lnTo>
                  <a:pt x="189" y="192"/>
                </a:lnTo>
                <a:lnTo>
                  <a:pt x="188" y="193"/>
                </a:lnTo>
                <a:lnTo>
                  <a:pt x="186" y="194"/>
                </a:lnTo>
                <a:lnTo>
                  <a:pt x="185" y="195"/>
                </a:lnTo>
                <a:lnTo>
                  <a:pt x="181" y="196"/>
                </a:lnTo>
                <a:lnTo>
                  <a:pt x="182" y="197"/>
                </a:lnTo>
                <a:lnTo>
                  <a:pt x="181" y="197"/>
                </a:lnTo>
                <a:lnTo>
                  <a:pt x="181" y="196"/>
                </a:lnTo>
                <a:lnTo>
                  <a:pt x="180" y="196"/>
                </a:lnTo>
                <a:lnTo>
                  <a:pt x="179" y="196"/>
                </a:lnTo>
                <a:lnTo>
                  <a:pt x="178" y="195"/>
                </a:lnTo>
                <a:lnTo>
                  <a:pt x="177" y="195"/>
                </a:lnTo>
                <a:lnTo>
                  <a:pt x="176" y="196"/>
                </a:lnTo>
                <a:lnTo>
                  <a:pt x="175" y="196"/>
                </a:lnTo>
                <a:lnTo>
                  <a:pt x="173" y="197"/>
                </a:lnTo>
                <a:lnTo>
                  <a:pt x="170" y="197"/>
                </a:lnTo>
                <a:lnTo>
                  <a:pt x="169" y="196"/>
                </a:lnTo>
                <a:lnTo>
                  <a:pt x="169" y="195"/>
                </a:lnTo>
                <a:lnTo>
                  <a:pt x="169" y="194"/>
                </a:lnTo>
                <a:lnTo>
                  <a:pt x="169" y="193"/>
                </a:lnTo>
                <a:lnTo>
                  <a:pt x="170" y="189"/>
                </a:lnTo>
                <a:lnTo>
                  <a:pt x="167" y="186"/>
                </a:lnTo>
                <a:lnTo>
                  <a:pt x="166" y="184"/>
                </a:lnTo>
                <a:lnTo>
                  <a:pt x="164" y="183"/>
                </a:lnTo>
                <a:lnTo>
                  <a:pt x="162" y="185"/>
                </a:lnTo>
                <a:lnTo>
                  <a:pt x="160" y="185"/>
                </a:lnTo>
                <a:lnTo>
                  <a:pt x="159" y="184"/>
                </a:lnTo>
                <a:lnTo>
                  <a:pt x="159" y="183"/>
                </a:lnTo>
                <a:lnTo>
                  <a:pt x="157" y="183"/>
                </a:lnTo>
                <a:lnTo>
                  <a:pt x="156" y="182"/>
                </a:lnTo>
                <a:lnTo>
                  <a:pt x="154" y="183"/>
                </a:lnTo>
                <a:lnTo>
                  <a:pt x="153" y="182"/>
                </a:lnTo>
                <a:lnTo>
                  <a:pt x="149" y="182"/>
                </a:lnTo>
                <a:lnTo>
                  <a:pt x="149" y="181"/>
                </a:lnTo>
                <a:lnTo>
                  <a:pt x="147" y="181"/>
                </a:lnTo>
                <a:lnTo>
                  <a:pt x="146" y="181"/>
                </a:lnTo>
                <a:lnTo>
                  <a:pt x="145" y="181"/>
                </a:lnTo>
                <a:lnTo>
                  <a:pt x="144" y="181"/>
                </a:lnTo>
                <a:lnTo>
                  <a:pt x="142" y="182"/>
                </a:lnTo>
                <a:lnTo>
                  <a:pt x="141" y="184"/>
                </a:lnTo>
                <a:lnTo>
                  <a:pt x="140" y="183"/>
                </a:lnTo>
                <a:lnTo>
                  <a:pt x="139" y="184"/>
                </a:lnTo>
                <a:lnTo>
                  <a:pt x="136" y="186"/>
                </a:lnTo>
                <a:lnTo>
                  <a:pt x="135" y="188"/>
                </a:lnTo>
                <a:lnTo>
                  <a:pt x="134" y="188"/>
                </a:lnTo>
                <a:lnTo>
                  <a:pt x="133" y="185"/>
                </a:lnTo>
                <a:lnTo>
                  <a:pt x="133" y="184"/>
                </a:lnTo>
                <a:lnTo>
                  <a:pt x="132" y="184"/>
                </a:lnTo>
                <a:lnTo>
                  <a:pt x="130" y="184"/>
                </a:lnTo>
                <a:lnTo>
                  <a:pt x="130" y="183"/>
                </a:lnTo>
                <a:lnTo>
                  <a:pt x="130" y="182"/>
                </a:lnTo>
                <a:lnTo>
                  <a:pt x="131" y="181"/>
                </a:lnTo>
                <a:lnTo>
                  <a:pt x="129" y="180"/>
                </a:lnTo>
                <a:lnTo>
                  <a:pt x="128" y="180"/>
                </a:lnTo>
                <a:lnTo>
                  <a:pt x="126" y="180"/>
                </a:lnTo>
                <a:lnTo>
                  <a:pt x="125" y="180"/>
                </a:lnTo>
                <a:lnTo>
                  <a:pt x="124" y="180"/>
                </a:lnTo>
                <a:lnTo>
                  <a:pt x="124" y="182"/>
                </a:lnTo>
                <a:lnTo>
                  <a:pt x="123" y="183"/>
                </a:lnTo>
                <a:lnTo>
                  <a:pt x="122" y="182"/>
                </a:lnTo>
                <a:lnTo>
                  <a:pt x="120" y="182"/>
                </a:lnTo>
                <a:lnTo>
                  <a:pt x="119" y="182"/>
                </a:lnTo>
                <a:lnTo>
                  <a:pt x="118" y="181"/>
                </a:lnTo>
                <a:lnTo>
                  <a:pt x="117" y="180"/>
                </a:lnTo>
                <a:lnTo>
                  <a:pt x="117" y="179"/>
                </a:lnTo>
                <a:lnTo>
                  <a:pt x="114" y="175"/>
                </a:lnTo>
                <a:lnTo>
                  <a:pt x="111" y="173"/>
                </a:lnTo>
                <a:lnTo>
                  <a:pt x="113" y="173"/>
                </a:lnTo>
                <a:lnTo>
                  <a:pt x="113" y="172"/>
                </a:lnTo>
                <a:lnTo>
                  <a:pt x="112" y="172"/>
                </a:lnTo>
                <a:lnTo>
                  <a:pt x="112" y="170"/>
                </a:lnTo>
                <a:lnTo>
                  <a:pt x="110" y="170"/>
                </a:lnTo>
                <a:lnTo>
                  <a:pt x="109" y="169"/>
                </a:lnTo>
                <a:lnTo>
                  <a:pt x="110" y="168"/>
                </a:lnTo>
                <a:lnTo>
                  <a:pt x="110" y="167"/>
                </a:lnTo>
                <a:lnTo>
                  <a:pt x="111" y="166"/>
                </a:lnTo>
                <a:lnTo>
                  <a:pt x="111" y="165"/>
                </a:lnTo>
                <a:lnTo>
                  <a:pt x="112" y="162"/>
                </a:lnTo>
                <a:lnTo>
                  <a:pt x="111" y="160"/>
                </a:lnTo>
                <a:lnTo>
                  <a:pt x="110" y="159"/>
                </a:lnTo>
                <a:lnTo>
                  <a:pt x="108" y="159"/>
                </a:lnTo>
                <a:lnTo>
                  <a:pt x="107" y="157"/>
                </a:lnTo>
                <a:lnTo>
                  <a:pt x="106" y="157"/>
                </a:lnTo>
                <a:lnTo>
                  <a:pt x="104" y="158"/>
                </a:lnTo>
                <a:lnTo>
                  <a:pt x="101" y="156"/>
                </a:lnTo>
                <a:lnTo>
                  <a:pt x="100" y="156"/>
                </a:lnTo>
                <a:lnTo>
                  <a:pt x="99" y="156"/>
                </a:lnTo>
                <a:lnTo>
                  <a:pt x="97" y="157"/>
                </a:lnTo>
                <a:lnTo>
                  <a:pt x="96" y="156"/>
                </a:lnTo>
                <a:lnTo>
                  <a:pt x="95" y="158"/>
                </a:lnTo>
                <a:lnTo>
                  <a:pt x="95" y="157"/>
                </a:lnTo>
                <a:lnTo>
                  <a:pt x="95" y="156"/>
                </a:lnTo>
                <a:lnTo>
                  <a:pt x="95" y="154"/>
                </a:lnTo>
                <a:lnTo>
                  <a:pt x="96" y="154"/>
                </a:lnTo>
                <a:lnTo>
                  <a:pt x="96" y="152"/>
                </a:lnTo>
                <a:lnTo>
                  <a:pt x="96" y="151"/>
                </a:lnTo>
                <a:lnTo>
                  <a:pt x="97" y="150"/>
                </a:lnTo>
                <a:lnTo>
                  <a:pt x="98" y="149"/>
                </a:lnTo>
                <a:lnTo>
                  <a:pt x="97" y="148"/>
                </a:lnTo>
                <a:lnTo>
                  <a:pt x="93" y="145"/>
                </a:lnTo>
                <a:lnTo>
                  <a:pt x="95" y="143"/>
                </a:lnTo>
                <a:lnTo>
                  <a:pt x="96" y="143"/>
                </a:lnTo>
                <a:lnTo>
                  <a:pt x="96" y="141"/>
                </a:lnTo>
                <a:lnTo>
                  <a:pt x="96" y="140"/>
                </a:lnTo>
                <a:lnTo>
                  <a:pt x="95" y="140"/>
                </a:lnTo>
                <a:lnTo>
                  <a:pt x="92" y="139"/>
                </a:lnTo>
                <a:lnTo>
                  <a:pt x="91" y="139"/>
                </a:lnTo>
                <a:lnTo>
                  <a:pt x="90" y="138"/>
                </a:lnTo>
                <a:lnTo>
                  <a:pt x="89" y="139"/>
                </a:lnTo>
                <a:lnTo>
                  <a:pt x="89" y="140"/>
                </a:lnTo>
                <a:lnTo>
                  <a:pt x="88" y="140"/>
                </a:lnTo>
                <a:lnTo>
                  <a:pt x="87" y="140"/>
                </a:lnTo>
                <a:lnTo>
                  <a:pt x="86" y="141"/>
                </a:lnTo>
                <a:lnTo>
                  <a:pt x="85" y="143"/>
                </a:lnTo>
                <a:lnTo>
                  <a:pt x="85" y="141"/>
                </a:lnTo>
                <a:lnTo>
                  <a:pt x="84" y="141"/>
                </a:lnTo>
                <a:lnTo>
                  <a:pt x="84" y="140"/>
                </a:lnTo>
                <a:lnTo>
                  <a:pt x="82" y="141"/>
                </a:lnTo>
                <a:lnTo>
                  <a:pt x="80" y="140"/>
                </a:lnTo>
                <a:lnTo>
                  <a:pt x="79" y="141"/>
                </a:lnTo>
                <a:lnTo>
                  <a:pt x="78" y="143"/>
                </a:lnTo>
                <a:lnTo>
                  <a:pt x="77" y="141"/>
                </a:lnTo>
                <a:lnTo>
                  <a:pt x="76" y="141"/>
                </a:lnTo>
                <a:lnTo>
                  <a:pt x="75" y="140"/>
                </a:lnTo>
                <a:lnTo>
                  <a:pt x="74" y="140"/>
                </a:lnTo>
                <a:lnTo>
                  <a:pt x="71" y="141"/>
                </a:lnTo>
                <a:lnTo>
                  <a:pt x="70" y="141"/>
                </a:lnTo>
                <a:lnTo>
                  <a:pt x="70" y="140"/>
                </a:lnTo>
                <a:lnTo>
                  <a:pt x="70" y="139"/>
                </a:lnTo>
                <a:lnTo>
                  <a:pt x="71" y="137"/>
                </a:lnTo>
                <a:lnTo>
                  <a:pt x="68" y="137"/>
                </a:lnTo>
                <a:lnTo>
                  <a:pt x="67" y="137"/>
                </a:lnTo>
                <a:lnTo>
                  <a:pt x="66" y="137"/>
                </a:lnTo>
                <a:lnTo>
                  <a:pt x="64" y="138"/>
                </a:lnTo>
                <a:lnTo>
                  <a:pt x="62" y="138"/>
                </a:lnTo>
                <a:lnTo>
                  <a:pt x="60" y="139"/>
                </a:lnTo>
                <a:lnTo>
                  <a:pt x="59" y="139"/>
                </a:lnTo>
                <a:lnTo>
                  <a:pt x="58" y="140"/>
                </a:lnTo>
                <a:lnTo>
                  <a:pt x="57" y="140"/>
                </a:lnTo>
                <a:lnTo>
                  <a:pt x="57" y="141"/>
                </a:lnTo>
                <a:lnTo>
                  <a:pt x="56" y="143"/>
                </a:lnTo>
                <a:lnTo>
                  <a:pt x="55" y="143"/>
                </a:lnTo>
                <a:lnTo>
                  <a:pt x="54" y="144"/>
                </a:lnTo>
                <a:lnTo>
                  <a:pt x="54" y="146"/>
                </a:lnTo>
                <a:lnTo>
                  <a:pt x="54" y="147"/>
                </a:lnTo>
                <a:lnTo>
                  <a:pt x="53" y="147"/>
                </a:lnTo>
                <a:lnTo>
                  <a:pt x="53" y="148"/>
                </a:lnTo>
                <a:lnTo>
                  <a:pt x="51" y="150"/>
                </a:lnTo>
                <a:lnTo>
                  <a:pt x="48" y="152"/>
                </a:lnTo>
                <a:lnTo>
                  <a:pt x="48" y="151"/>
                </a:lnTo>
                <a:lnTo>
                  <a:pt x="47" y="152"/>
                </a:lnTo>
                <a:lnTo>
                  <a:pt x="45" y="150"/>
                </a:lnTo>
                <a:lnTo>
                  <a:pt x="44" y="151"/>
                </a:lnTo>
                <a:lnTo>
                  <a:pt x="43" y="150"/>
                </a:lnTo>
                <a:lnTo>
                  <a:pt x="42" y="151"/>
                </a:lnTo>
                <a:lnTo>
                  <a:pt x="41" y="150"/>
                </a:lnTo>
                <a:lnTo>
                  <a:pt x="41" y="149"/>
                </a:lnTo>
                <a:lnTo>
                  <a:pt x="40" y="148"/>
                </a:lnTo>
                <a:lnTo>
                  <a:pt x="39" y="148"/>
                </a:lnTo>
                <a:lnTo>
                  <a:pt x="37" y="147"/>
                </a:lnTo>
                <a:lnTo>
                  <a:pt x="37" y="146"/>
                </a:lnTo>
                <a:lnTo>
                  <a:pt x="35" y="145"/>
                </a:lnTo>
                <a:lnTo>
                  <a:pt x="34" y="144"/>
                </a:lnTo>
                <a:lnTo>
                  <a:pt x="33" y="143"/>
                </a:lnTo>
                <a:lnTo>
                  <a:pt x="33" y="141"/>
                </a:lnTo>
                <a:lnTo>
                  <a:pt x="32" y="140"/>
                </a:lnTo>
                <a:lnTo>
                  <a:pt x="32" y="137"/>
                </a:lnTo>
                <a:lnTo>
                  <a:pt x="30" y="136"/>
                </a:lnTo>
                <a:lnTo>
                  <a:pt x="29" y="138"/>
                </a:lnTo>
                <a:lnTo>
                  <a:pt x="26" y="138"/>
                </a:lnTo>
                <a:lnTo>
                  <a:pt x="26" y="139"/>
                </a:lnTo>
                <a:lnTo>
                  <a:pt x="25" y="138"/>
                </a:lnTo>
                <a:lnTo>
                  <a:pt x="24" y="138"/>
                </a:lnTo>
                <a:lnTo>
                  <a:pt x="23" y="138"/>
                </a:lnTo>
                <a:lnTo>
                  <a:pt x="22" y="137"/>
                </a:lnTo>
                <a:lnTo>
                  <a:pt x="23" y="136"/>
                </a:lnTo>
                <a:lnTo>
                  <a:pt x="22" y="136"/>
                </a:lnTo>
                <a:lnTo>
                  <a:pt x="21" y="137"/>
                </a:lnTo>
                <a:lnTo>
                  <a:pt x="21" y="138"/>
                </a:lnTo>
                <a:lnTo>
                  <a:pt x="20" y="138"/>
                </a:lnTo>
                <a:lnTo>
                  <a:pt x="19" y="136"/>
                </a:lnTo>
                <a:lnTo>
                  <a:pt x="18" y="136"/>
                </a:lnTo>
                <a:lnTo>
                  <a:pt x="17" y="136"/>
                </a:lnTo>
                <a:lnTo>
                  <a:pt x="15" y="135"/>
                </a:lnTo>
                <a:lnTo>
                  <a:pt x="15" y="136"/>
                </a:lnTo>
                <a:lnTo>
                  <a:pt x="15" y="135"/>
                </a:lnTo>
                <a:lnTo>
                  <a:pt x="15" y="134"/>
                </a:lnTo>
                <a:lnTo>
                  <a:pt x="14" y="134"/>
                </a:lnTo>
                <a:lnTo>
                  <a:pt x="14" y="132"/>
                </a:lnTo>
                <a:lnTo>
                  <a:pt x="11" y="131"/>
                </a:lnTo>
                <a:lnTo>
                  <a:pt x="10" y="131"/>
                </a:lnTo>
                <a:lnTo>
                  <a:pt x="9" y="131"/>
                </a:lnTo>
                <a:lnTo>
                  <a:pt x="8" y="129"/>
                </a:lnTo>
                <a:lnTo>
                  <a:pt x="7" y="128"/>
                </a:lnTo>
                <a:lnTo>
                  <a:pt x="7" y="127"/>
                </a:lnTo>
                <a:lnTo>
                  <a:pt x="6" y="127"/>
                </a:lnTo>
                <a:lnTo>
                  <a:pt x="6" y="126"/>
                </a:lnTo>
                <a:lnTo>
                  <a:pt x="4" y="124"/>
                </a:lnTo>
                <a:lnTo>
                  <a:pt x="3" y="124"/>
                </a:lnTo>
                <a:lnTo>
                  <a:pt x="2" y="125"/>
                </a:lnTo>
                <a:lnTo>
                  <a:pt x="2" y="124"/>
                </a:lnTo>
                <a:lnTo>
                  <a:pt x="3" y="123"/>
                </a:lnTo>
                <a:lnTo>
                  <a:pt x="3" y="122"/>
                </a:lnTo>
                <a:lnTo>
                  <a:pt x="2" y="120"/>
                </a:lnTo>
                <a:lnTo>
                  <a:pt x="2" y="116"/>
                </a:lnTo>
                <a:lnTo>
                  <a:pt x="1" y="112"/>
                </a:lnTo>
                <a:lnTo>
                  <a:pt x="1" y="110"/>
                </a:lnTo>
                <a:lnTo>
                  <a:pt x="0" y="109"/>
                </a:lnTo>
                <a:lnTo>
                  <a:pt x="0" y="108"/>
                </a:lnTo>
                <a:lnTo>
                  <a:pt x="1" y="109"/>
                </a:lnTo>
                <a:lnTo>
                  <a:pt x="2" y="109"/>
                </a:lnTo>
                <a:lnTo>
                  <a:pt x="4" y="109"/>
                </a:lnTo>
                <a:lnTo>
                  <a:pt x="4" y="108"/>
                </a:lnTo>
                <a:lnTo>
                  <a:pt x="4" y="106"/>
                </a:lnTo>
                <a:lnTo>
                  <a:pt x="6" y="106"/>
                </a:lnTo>
                <a:lnTo>
                  <a:pt x="8" y="108"/>
                </a:lnTo>
                <a:lnTo>
                  <a:pt x="10" y="106"/>
                </a:lnTo>
                <a:lnTo>
                  <a:pt x="12" y="105"/>
                </a:lnTo>
                <a:lnTo>
                  <a:pt x="13" y="105"/>
                </a:lnTo>
                <a:lnTo>
                  <a:pt x="17" y="105"/>
                </a:lnTo>
                <a:lnTo>
                  <a:pt x="20" y="99"/>
                </a:lnTo>
                <a:lnTo>
                  <a:pt x="22" y="97"/>
                </a:lnTo>
                <a:lnTo>
                  <a:pt x="24" y="99"/>
                </a:lnTo>
                <a:lnTo>
                  <a:pt x="26" y="99"/>
                </a:lnTo>
                <a:lnTo>
                  <a:pt x="29" y="100"/>
                </a:lnTo>
                <a:lnTo>
                  <a:pt x="31" y="99"/>
                </a:lnTo>
                <a:lnTo>
                  <a:pt x="31" y="98"/>
                </a:lnTo>
                <a:lnTo>
                  <a:pt x="30" y="98"/>
                </a:lnTo>
                <a:lnTo>
                  <a:pt x="30" y="97"/>
                </a:lnTo>
                <a:lnTo>
                  <a:pt x="28" y="94"/>
                </a:lnTo>
                <a:lnTo>
                  <a:pt x="28" y="93"/>
                </a:lnTo>
                <a:lnTo>
                  <a:pt x="28" y="91"/>
                </a:lnTo>
                <a:lnTo>
                  <a:pt x="25" y="91"/>
                </a:lnTo>
                <a:lnTo>
                  <a:pt x="24" y="90"/>
                </a:lnTo>
                <a:lnTo>
                  <a:pt x="23" y="90"/>
                </a:lnTo>
                <a:lnTo>
                  <a:pt x="23" y="89"/>
                </a:lnTo>
                <a:lnTo>
                  <a:pt x="23" y="88"/>
                </a:lnTo>
                <a:lnTo>
                  <a:pt x="25" y="87"/>
                </a:lnTo>
                <a:lnTo>
                  <a:pt x="24" y="86"/>
                </a:lnTo>
                <a:lnTo>
                  <a:pt x="25" y="84"/>
                </a:lnTo>
                <a:lnTo>
                  <a:pt x="26" y="83"/>
                </a:lnTo>
                <a:lnTo>
                  <a:pt x="26" y="81"/>
                </a:lnTo>
                <a:lnTo>
                  <a:pt x="26" y="80"/>
                </a:lnTo>
                <a:lnTo>
                  <a:pt x="26" y="79"/>
                </a:lnTo>
                <a:lnTo>
                  <a:pt x="28" y="78"/>
                </a:lnTo>
                <a:lnTo>
                  <a:pt x="26" y="78"/>
                </a:lnTo>
                <a:lnTo>
                  <a:pt x="25" y="78"/>
                </a:lnTo>
                <a:lnTo>
                  <a:pt x="24" y="76"/>
                </a:lnTo>
                <a:lnTo>
                  <a:pt x="23" y="75"/>
                </a:lnTo>
                <a:lnTo>
                  <a:pt x="24" y="75"/>
                </a:lnTo>
                <a:lnTo>
                  <a:pt x="24" y="72"/>
                </a:lnTo>
                <a:lnTo>
                  <a:pt x="24" y="71"/>
                </a:lnTo>
                <a:lnTo>
                  <a:pt x="25" y="68"/>
                </a:lnTo>
                <a:lnTo>
                  <a:pt x="26" y="67"/>
                </a:lnTo>
                <a:lnTo>
                  <a:pt x="26" y="66"/>
                </a:lnTo>
                <a:lnTo>
                  <a:pt x="29" y="64"/>
                </a:lnTo>
                <a:lnTo>
                  <a:pt x="29" y="63"/>
                </a:lnTo>
                <a:lnTo>
                  <a:pt x="30" y="61"/>
                </a:lnTo>
                <a:lnTo>
                  <a:pt x="29" y="61"/>
                </a:lnTo>
                <a:lnTo>
                  <a:pt x="29" y="57"/>
                </a:lnTo>
                <a:lnTo>
                  <a:pt x="29" y="56"/>
                </a:lnTo>
                <a:lnTo>
                  <a:pt x="30" y="56"/>
                </a:lnTo>
                <a:lnTo>
                  <a:pt x="32" y="56"/>
                </a:lnTo>
                <a:lnTo>
                  <a:pt x="32" y="57"/>
                </a:lnTo>
                <a:lnTo>
                  <a:pt x="36" y="58"/>
                </a:lnTo>
                <a:lnTo>
                  <a:pt x="37" y="57"/>
                </a:lnTo>
                <a:lnTo>
                  <a:pt x="40" y="57"/>
                </a:lnTo>
                <a:lnTo>
                  <a:pt x="42" y="58"/>
                </a:lnTo>
                <a:lnTo>
                  <a:pt x="43" y="57"/>
                </a:lnTo>
                <a:lnTo>
                  <a:pt x="43" y="56"/>
                </a:lnTo>
                <a:lnTo>
                  <a:pt x="45" y="57"/>
                </a:lnTo>
                <a:lnTo>
                  <a:pt x="44" y="57"/>
                </a:lnTo>
                <a:lnTo>
                  <a:pt x="44" y="59"/>
                </a:lnTo>
                <a:lnTo>
                  <a:pt x="44" y="60"/>
                </a:lnTo>
                <a:lnTo>
                  <a:pt x="46" y="61"/>
                </a:lnTo>
                <a:lnTo>
                  <a:pt x="47" y="61"/>
                </a:lnTo>
                <a:lnTo>
                  <a:pt x="48" y="61"/>
                </a:lnTo>
                <a:lnTo>
                  <a:pt x="50" y="60"/>
                </a:lnTo>
                <a:lnTo>
                  <a:pt x="51" y="60"/>
                </a:lnTo>
                <a:lnTo>
                  <a:pt x="52" y="60"/>
                </a:lnTo>
                <a:lnTo>
                  <a:pt x="55" y="59"/>
                </a:lnTo>
                <a:lnTo>
                  <a:pt x="56" y="58"/>
                </a:lnTo>
                <a:lnTo>
                  <a:pt x="57" y="59"/>
                </a:lnTo>
                <a:lnTo>
                  <a:pt x="59" y="59"/>
                </a:lnTo>
                <a:lnTo>
                  <a:pt x="60" y="59"/>
                </a:lnTo>
                <a:lnTo>
                  <a:pt x="62" y="59"/>
                </a:lnTo>
                <a:lnTo>
                  <a:pt x="63" y="59"/>
                </a:lnTo>
                <a:lnTo>
                  <a:pt x="64" y="59"/>
                </a:lnTo>
                <a:lnTo>
                  <a:pt x="65" y="59"/>
                </a:lnTo>
                <a:lnTo>
                  <a:pt x="66" y="58"/>
                </a:lnTo>
                <a:lnTo>
                  <a:pt x="67" y="58"/>
                </a:lnTo>
                <a:lnTo>
                  <a:pt x="67" y="57"/>
                </a:lnTo>
                <a:lnTo>
                  <a:pt x="66" y="57"/>
                </a:lnTo>
                <a:lnTo>
                  <a:pt x="66" y="56"/>
                </a:lnTo>
                <a:lnTo>
                  <a:pt x="66" y="55"/>
                </a:lnTo>
                <a:lnTo>
                  <a:pt x="67" y="55"/>
                </a:lnTo>
                <a:lnTo>
                  <a:pt x="67" y="54"/>
                </a:lnTo>
                <a:lnTo>
                  <a:pt x="68" y="54"/>
                </a:lnTo>
                <a:lnTo>
                  <a:pt x="67" y="50"/>
                </a:lnTo>
                <a:lnTo>
                  <a:pt x="66" y="50"/>
                </a:lnTo>
                <a:lnTo>
                  <a:pt x="66" y="49"/>
                </a:lnTo>
                <a:lnTo>
                  <a:pt x="65" y="49"/>
                </a:lnTo>
                <a:lnTo>
                  <a:pt x="65" y="48"/>
                </a:lnTo>
                <a:lnTo>
                  <a:pt x="66" y="48"/>
                </a:lnTo>
                <a:lnTo>
                  <a:pt x="67" y="46"/>
                </a:lnTo>
                <a:lnTo>
                  <a:pt x="68" y="45"/>
                </a:lnTo>
                <a:lnTo>
                  <a:pt x="67" y="45"/>
                </a:lnTo>
                <a:lnTo>
                  <a:pt x="66" y="45"/>
                </a:lnTo>
                <a:lnTo>
                  <a:pt x="67" y="43"/>
                </a:lnTo>
                <a:lnTo>
                  <a:pt x="66" y="42"/>
                </a:lnTo>
                <a:lnTo>
                  <a:pt x="64" y="43"/>
                </a:lnTo>
                <a:lnTo>
                  <a:pt x="64" y="42"/>
                </a:lnTo>
                <a:lnTo>
                  <a:pt x="63" y="42"/>
                </a:lnTo>
                <a:lnTo>
                  <a:pt x="63" y="41"/>
                </a:lnTo>
                <a:lnTo>
                  <a:pt x="62" y="41"/>
                </a:lnTo>
                <a:lnTo>
                  <a:pt x="62" y="40"/>
                </a:lnTo>
                <a:lnTo>
                  <a:pt x="60" y="38"/>
                </a:lnTo>
                <a:lnTo>
                  <a:pt x="59" y="38"/>
                </a:lnTo>
                <a:lnTo>
                  <a:pt x="57" y="38"/>
                </a:lnTo>
                <a:lnTo>
                  <a:pt x="56" y="35"/>
                </a:lnTo>
                <a:lnTo>
                  <a:pt x="57" y="34"/>
                </a:lnTo>
                <a:lnTo>
                  <a:pt x="57" y="33"/>
                </a:lnTo>
                <a:lnTo>
                  <a:pt x="58" y="33"/>
                </a:lnTo>
                <a:lnTo>
                  <a:pt x="58" y="32"/>
                </a:lnTo>
                <a:lnTo>
                  <a:pt x="59" y="32"/>
                </a:lnTo>
                <a:lnTo>
                  <a:pt x="59" y="30"/>
                </a:lnTo>
                <a:lnTo>
                  <a:pt x="59" y="29"/>
                </a:lnTo>
                <a:lnTo>
                  <a:pt x="62" y="27"/>
                </a:lnTo>
                <a:lnTo>
                  <a:pt x="62" y="26"/>
                </a:lnTo>
                <a:lnTo>
                  <a:pt x="63" y="26"/>
                </a:lnTo>
                <a:lnTo>
                  <a:pt x="63" y="25"/>
                </a:lnTo>
                <a:lnTo>
                  <a:pt x="63" y="24"/>
                </a:lnTo>
                <a:lnTo>
                  <a:pt x="64" y="23"/>
                </a:lnTo>
                <a:lnTo>
                  <a:pt x="63" y="23"/>
                </a:lnTo>
                <a:lnTo>
                  <a:pt x="63" y="22"/>
                </a:lnTo>
                <a:lnTo>
                  <a:pt x="65" y="21"/>
                </a:lnTo>
                <a:lnTo>
                  <a:pt x="64" y="20"/>
                </a:lnTo>
                <a:lnTo>
                  <a:pt x="65" y="19"/>
                </a:lnTo>
                <a:lnTo>
                  <a:pt x="65" y="18"/>
                </a:lnTo>
                <a:lnTo>
                  <a:pt x="65" y="15"/>
                </a:lnTo>
                <a:lnTo>
                  <a:pt x="66" y="14"/>
                </a:lnTo>
                <a:lnTo>
                  <a:pt x="67" y="14"/>
                </a:lnTo>
                <a:lnTo>
                  <a:pt x="68" y="12"/>
                </a:lnTo>
                <a:lnTo>
                  <a:pt x="74" y="13"/>
                </a:lnTo>
                <a:lnTo>
                  <a:pt x="74" y="12"/>
                </a:lnTo>
                <a:lnTo>
                  <a:pt x="74" y="11"/>
                </a:lnTo>
                <a:lnTo>
                  <a:pt x="75" y="11"/>
                </a:lnTo>
                <a:lnTo>
                  <a:pt x="75" y="10"/>
                </a:lnTo>
                <a:lnTo>
                  <a:pt x="75" y="9"/>
                </a:lnTo>
                <a:lnTo>
                  <a:pt x="77" y="9"/>
                </a:lnTo>
                <a:lnTo>
                  <a:pt x="78" y="9"/>
                </a:lnTo>
                <a:lnTo>
                  <a:pt x="79" y="8"/>
                </a:lnTo>
                <a:lnTo>
                  <a:pt x="82" y="7"/>
                </a:lnTo>
                <a:lnTo>
                  <a:pt x="88" y="8"/>
                </a:lnTo>
                <a:lnTo>
                  <a:pt x="90" y="8"/>
                </a:lnTo>
                <a:lnTo>
                  <a:pt x="90" y="9"/>
                </a:lnTo>
                <a:lnTo>
                  <a:pt x="91" y="9"/>
                </a:lnTo>
                <a:lnTo>
                  <a:pt x="91" y="10"/>
                </a:lnTo>
                <a:lnTo>
                  <a:pt x="92" y="10"/>
                </a:lnTo>
                <a:lnTo>
                  <a:pt x="95" y="11"/>
                </a:lnTo>
                <a:lnTo>
                  <a:pt x="95" y="12"/>
                </a:lnTo>
                <a:lnTo>
                  <a:pt x="97" y="13"/>
                </a:lnTo>
                <a:lnTo>
                  <a:pt x="98" y="15"/>
                </a:lnTo>
                <a:lnTo>
                  <a:pt x="101" y="15"/>
                </a:lnTo>
                <a:lnTo>
                  <a:pt x="102" y="15"/>
                </a:lnTo>
                <a:lnTo>
                  <a:pt x="103" y="15"/>
                </a:lnTo>
                <a:lnTo>
                  <a:pt x="104" y="14"/>
                </a:lnTo>
                <a:lnTo>
                  <a:pt x="104" y="13"/>
                </a:lnTo>
                <a:lnTo>
                  <a:pt x="106" y="12"/>
                </a:lnTo>
                <a:lnTo>
                  <a:pt x="104" y="12"/>
                </a:lnTo>
                <a:lnTo>
                  <a:pt x="104" y="10"/>
                </a:lnTo>
                <a:lnTo>
                  <a:pt x="106" y="9"/>
                </a:lnTo>
                <a:lnTo>
                  <a:pt x="108" y="10"/>
                </a:lnTo>
                <a:lnTo>
                  <a:pt x="109" y="10"/>
                </a:lnTo>
                <a:lnTo>
                  <a:pt x="110" y="10"/>
                </a:lnTo>
                <a:lnTo>
                  <a:pt x="112" y="8"/>
                </a:lnTo>
                <a:lnTo>
                  <a:pt x="113" y="8"/>
                </a:lnTo>
                <a:lnTo>
                  <a:pt x="113" y="9"/>
                </a:lnTo>
                <a:lnTo>
                  <a:pt x="115" y="10"/>
                </a:lnTo>
                <a:lnTo>
                  <a:pt x="118" y="10"/>
                </a:lnTo>
                <a:lnTo>
                  <a:pt x="119" y="10"/>
                </a:lnTo>
                <a:lnTo>
                  <a:pt x="121" y="10"/>
                </a:lnTo>
                <a:lnTo>
                  <a:pt x="120" y="9"/>
                </a:lnTo>
                <a:lnTo>
                  <a:pt x="120" y="8"/>
                </a:lnTo>
                <a:lnTo>
                  <a:pt x="119" y="7"/>
                </a:lnTo>
                <a:lnTo>
                  <a:pt x="119" y="6"/>
                </a:lnTo>
                <a:lnTo>
                  <a:pt x="120" y="6"/>
                </a:lnTo>
                <a:lnTo>
                  <a:pt x="122" y="6"/>
                </a:lnTo>
                <a:lnTo>
                  <a:pt x="122" y="7"/>
                </a:lnTo>
                <a:lnTo>
                  <a:pt x="123" y="7"/>
                </a:lnTo>
                <a:lnTo>
                  <a:pt x="124" y="6"/>
                </a:lnTo>
                <a:lnTo>
                  <a:pt x="128" y="7"/>
                </a:lnTo>
                <a:lnTo>
                  <a:pt x="129" y="6"/>
                </a:lnTo>
                <a:lnTo>
                  <a:pt x="129" y="4"/>
                </a:lnTo>
                <a:lnTo>
                  <a:pt x="130" y="4"/>
                </a:lnTo>
                <a:lnTo>
                  <a:pt x="130" y="3"/>
                </a:lnTo>
                <a:lnTo>
                  <a:pt x="136" y="2"/>
                </a:lnTo>
                <a:lnTo>
                  <a:pt x="136" y="1"/>
                </a:lnTo>
                <a:lnTo>
                  <a:pt x="139" y="0"/>
                </a:lnTo>
                <a:lnTo>
                  <a:pt x="140" y="0"/>
                </a:lnTo>
                <a:lnTo>
                  <a:pt x="141" y="1"/>
                </a:lnTo>
                <a:lnTo>
                  <a:pt x="142" y="0"/>
                </a:lnTo>
                <a:lnTo>
                  <a:pt x="143" y="0"/>
                </a:lnTo>
                <a:lnTo>
                  <a:pt x="143" y="1"/>
                </a:lnTo>
                <a:lnTo>
                  <a:pt x="142" y="1"/>
                </a:lnTo>
                <a:lnTo>
                  <a:pt x="143" y="2"/>
                </a:lnTo>
                <a:lnTo>
                  <a:pt x="143" y="3"/>
                </a:lnTo>
                <a:lnTo>
                  <a:pt x="143" y="4"/>
                </a:lnTo>
                <a:lnTo>
                  <a:pt x="144" y="6"/>
                </a:lnTo>
                <a:lnTo>
                  <a:pt x="145" y="6"/>
                </a:lnTo>
                <a:lnTo>
                  <a:pt x="144" y="6"/>
                </a:lnTo>
                <a:lnTo>
                  <a:pt x="145" y="7"/>
                </a:lnTo>
                <a:lnTo>
                  <a:pt x="144" y="7"/>
                </a:lnTo>
                <a:lnTo>
                  <a:pt x="144" y="8"/>
                </a:lnTo>
                <a:lnTo>
                  <a:pt x="144" y="9"/>
                </a:lnTo>
                <a:lnTo>
                  <a:pt x="143" y="9"/>
                </a:lnTo>
                <a:lnTo>
                  <a:pt x="142" y="9"/>
                </a:lnTo>
                <a:lnTo>
                  <a:pt x="143" y="12"/>
                </a:lnTo>
                <a:lnTo>
                  <a:pt x="144" y="12"/>
                </a:lnTo>
                <a:lnTo>
                  <a:pt x="144" y="13"/>
                </a:lnTo>
                <a:lnTo>
                  <a:pt x="145" y="13"/>
                </a:lnTo>
                <a:lnTo>
                  <a:pt x="146" y="14"/>
                </a:lnTo>
                <a:lnTo>
                  <a:pt x="146" y="17"/>
                </a:lnTo>
                <a:lnTo>
                  <a:pt x="146" y="18"/>
                </a:lnTo>
                <a:lnTo>
                  <a:pt x="146" y="19"/>
                </a:lnTo>
                <a:lnTo>
                  <a:pt x="147" y="20"/>
                </a:lnTo>
                <a:lnTo>
                  <a:pt x="147" y="21"/>
                </a:lnTo>
                <a:lnTo>
                  <a:pt x="147" y="22"/>
                </a:lnTo>
                <a:lnTo>
                  <a:pt x="146" y="22"/>
                </a:lnTo>
                <a:lnTo>
                  <a:pt x="147" y="23"/>
                </a:lnTo>
                <a:lnTo>
                  <a:pt x="146" y="23"/>
                </a:lnTo>
                <a:lnTo>
                  <a:pt x="147" y="23"/>
                </a:lnTo>
                <a:lnTo>
                  <a:pt x="151" y="23"/>
                </a:lnTo>
                <a:lnTo>
                  <a:pt x="151" y="24"/>
                </a:lnTo>
                <a:lnTo>
                  <a:pt x="151" y="25"/>
                </a:lnTo>
                <a:lnTo>
                  <a:pt x="152" y="25"/>
                </a:lnTo>
                <a:lnTo>
                  <a:pt x="153" y="26"/>
                </a:lnTo>
                <a:lnTo>
                  <a:pt x="154" y="27"/>
                </a:lnTo>
                <a:lnTo>
                  <a:pt x="155" y="27"/>
                </a:lnTo>
                <a:lnTo>
                  <a:pt x="155" y="29"/>
                </a:lnTo>
                <a:lnTo>
                  <a:pt x="155" y="30"/>
                </a:lnTo>
                <a:lnTo>
                  <a:pt x="156" y="29"/>
                </a:lnTo>
                <a:lnTo>
                  <a:pt x="155" y="29"/>
                </a:lnTo>
                <a:lnTo>
                  <a:pt x="156" y="29"/>
                </a:lnTo>
                <a:lnTo>
                  <a:pt x="156" y="27"/>
                </a:lnTo>
                <a:lnTo>
                  <a:pt x="158" y="29"/>
                </a:lnTo>
                <a:lnTo>
                  <a:pt x="157" y="29"/>
                </a:lnTo>
                <a:lnTo>
                  <a:pt x="157" y="30"/>
                </a:lnTo>
                <a:lnTo>
                  <a:pt x="158" y="31"/>
                </a:lnTo>
                <a:lnTo>
                  <a:pt x="157" y="31"/>
                </a:lnTo>
                <a:lnTo>
                  <a:pt x="157" y="32"/>
                </a:lnTo>
                <a:lnTo>
                  <a:pt x="158" y="32"/>
                </a:lnTo>
                <a:lnTo>
                  <a:pt x="159" y="33"/>
                </a:lnTo>
                <a:lnTo>
                  <a:pt x="158" y="34"/>
                </a:lnTo>
                <a:lnTo>
                  <a:pt x="157" y="34"/>
                </a:lnTo>
                <a:lnTo>
                  <a:pt x="158" y="35"/>
                </a:lnTo>
                <a:lnTo>
                  <a:pt x="157" y="35"/>
                </a:lnTo>
                <a:lnTo>
                  <a:pt x="157" y="36"/>
                </a:lnTo>
                <a:lnTo>
                  <a:pt x="157" y="37"/>
                </a:lnTo>
                <a:lnTo>
                  <a:pt x="158" y="37"/>
                </a:lnTo>
                <a:lnTo>
                  <a:pt x="159" y="37"/>
                </a:lnTo>
                <a:lnTo>
                  <a:pt x="158" y="37"/>
                </a:lnTo>
                <a:lnTo>
                  <a:pt x="158" y="38"/>
                </a:lnTo>
                <a:lnTo>
                  <a:pt x="157" y="38"/>
                </a:lnTo>
                <a:lnTo>
                  <a:pt x="157" y="40"/>
                </a:lnTo>
                <a:lnTo>
                  <a:pt x="157" y="41"/>
                </a:lnTo>
                <a:lnTo>
                  <a:pt x="157" y="42"/>
                </a:lnTo>
                <a:lnTo>
                  <a:pt x="158" y="43"/>
                </a:lnTo>
                <a:lnTo>
                  <a:pt x="157" y="43"/>
                </a:lnTo>
                <a:lnTo>
                  <a:pt x="158" y="46"/>
                </a:lnTo>
                <a:lnTo>
                  <a:pt x="157" y="46"/>
                </a:lnTo>
                <a:lnTo>
                  <a:pt x="157" y="47"/>
                </a:lnTo>
                <a:lnTo>
                  <a:pt x="157" y="48"/>
                </a:lnTo>
                <a:lnTo>
                  <a:pt x="156" y="48"/>
                </a:lnTo>
                <a:lnTo>
                  <a:pt x="155" y="48"/>
                </a:lnTo>
                <a:lnTo>
                  <a:pt x="154" y="48"/>
                </a:lnTo>
                <a:lnTo>
                  <a:pt x="153" y="48"/>
                </a:lnTo>
                <a:lnTo>
                  <a:pt x="152" y="48"/>
                </a:lnTo>
                <a:lnTo>
                  <a:pt x="153" y="49"/>
                </a:lnTo>
                <a:lnTo>
                  <a:pt x="152" y="49"/>
                </a:lnTo>
                <a:lnTo>
                  <a:pt x="152" y="50"/>
                </a:lnTo>
                <a:lnTo>
                  <a:pt x="153" y="50"/>
                </a:lnTo>
                <a:lnTo>
                  <a:pt x="152" y="53"/>
                </a:lnTo>
                <a:lnTo>
                  <a:pt x="153" y="53"/>
                </a:lnTo>
                <a:lnTo>
                  <a:pt x="153" y="52"/>
                </a:lnTo>
                <a:lnTo>
                  <a:pt x="154" y="52"/>
                </a:lnTo>
                <a:lnTo>
                  <a:pt x="155" y="52"/>
                </a:lnTo>
                <a:lnTo>
                  <a:pt x="156" y="50"/>
                </a:lnTo>
                <a:lnTo>
                  <a:pt x="156" y="49"/>
                </a:lnTo>
                <a:lnTo>
                  <a:pt x="157" y="49"/>
                </a:lnTo>
                <a:lnTo>
                  <a:pt x="158" y="49"/>
                </a:lnTo>
                <a:lnTo>
                  <a:pt x="157" y="50"/>
                </a:lnTo>
                <a:lnTo>
                  <a:pt x="158" y="52"/>
                </a:lnTo>
                <a:lnTo>
                  <a:pt x="159" y="53"/>
                </a:lnTo>
                <a:lnTo>
                  <a:pt x="159" y="54"/>
                </a:lnTo>
                <a:lnTo>
                  <a:pt x="159" y="55"/>
                </a:lnTo>
                <a:lnTo>
                  <a:pt x="160" y="56"/>
                </a:lnTo>
                <a:lnTo>
                  <a:pt x="160" y="58"/>
                </a:lnTo>
                <a:lnTo>
                  <a:pt x="159" y="58"/>
                </a:lnTo>
                <a:lnTo>
                  <a:pt x="159" y="59"/>
                </a:lnTo>
                <a:lnTo>
                  <a:pt x="159" y="61"/>
                </a:lnTo>
                <a:lnTo>
                  <a:pt x="159" y="63"/>
                </a:lnTo>
                <a:lnTo>
                  <a:pt x="160" y="64"/>
                </a:lnTo>
                <a:lnTo>
                  <a:pt x="160" y="65"/>
                </a:lnTo>
                <a:lnTo>
                  <a:pt x="160" y="66"/>
                </a:lnTo>
                <a:lnTo>
                  <a:pt x="162" y="66"/>
                </a:lnTo>
                <a:lnTo>
                  <a:pt x="160" y="67"/>
                </a:lnTo>
                <a:lnTo>
                  <a:pt x="160" y="68"/>
                </a:lnTo>
                <a:lnTo>
                  <a:pt x="159" y="68"/>
                </a:lnTo>
                <a:lnTo>
                  <a:pt x="158" y="68"/>
                </a:lnTo>
                <a:lnTo>
                  <a:pt x="157" y="68"/>
                </a:lnTo>
                <a:lnTo>
                  <a:pt x="156" y="68"/>
                </a:lnTo>
                <a:lnTo>
                  <a:pt x="157" y="69"/>
                </a:lnTo>
                <a:lnTo>
                  <a:pt x="157" y="70"/>
                </a:lnTo>
                <a:lnTo>
                  <a:pt x="158" y="70"/>
                </a:lnTo>
                <a:lnTo>
                  <a:pt x="158" y="71"/>
                </a:lnTo>
                <a:lnTo>
                  <a:pt x="158" y="72"/>
                </a:lnTo>
                <a:lnTo>
                  <a:pt x="159" y="72"/>
                </a:lnTo>
                <a:lnTo>
                  <a:pt x="160" y="72"/>
                </a:lnTo>
                <a:lnTo>
                  <a:pt x="162" y="72"/>
                </a:lnTo>
                <a:lnTo>
                  <a:pt x="163" y="72"/>
                </a:lnTo>
                <a:lnTo>
                  <a:pt x="163" y="74"/>
                </a:lnTo>
                <a:lnTo>
                  <a:pt x="162" y="75"/>
                </a:lnTo>
                <a:lnTo>
                  <a:pt x="162" y="74"/>
                </a:lnTo>
                <a:lnTo>
                  <a:pt x="160" y="76"/>
                </a:lnTo>
                <a:lnTo>
                  <a:pt x="162" y="77"/>
                </a:lnTo>
                <a:lnTo>
                  <a:pt x="160" y="77"/>
                </a:lnTo>
                <a:lnTo>
                  <a:pt x="162" y="78"/>
                </a:lnTo>
                <a:lnTo>
                  <a:pt x="160" y="79"/>
                </a:lnTo>
                <a:lnTo>
                  <a:pt x="159" y="80"/>
                </a:lnTo>
                <a:lnTo>
                  <a:pt x="158" y="81"/>
                </a:lnTo>
                <a:lnTo>
                  <a:pt x="158" y="82"/>
                </a:lnTo>
                <a:lnTo>
                  <a:pt x="157" y="82"/>
                </a:lnTo>
                <a:lnTo>
                  <a:pt x="156" y="82"/>
                </a:lnTo>
                <a:lnTo>
                  <a:pt x="157" y="83"/>
                </a:lnTo>
                <a:lnTo>
                  <a:pt x="157" y="84"/>
                </a:lnTo>
                <a:lnTo>
                  <a:pt x="156" y="86"/>
                </a:lnTo>
                <a:lnTo>
                  <a:pt x="157" y="86"/>
                </a:lnTo>
                <a:lnTo>
                  <a:pt x="157" y="87"/>
                </a:lnTo>
                <a:lnTo>
                  <a:pt x="156" y="88"/>
                </a:lnTo>
                <a:lnTo>
                  <a:pt x="155" y="88"/>
                </a:lnTo>
                <a:lnTo>
                  <a:pt x="155" y="89"/>
                </a:lnTo>
                <a:lnTo>
                  <a:pt x="156" y="91"/>
                </a:lnTo>
                <a:lnTo>
                  <a:pt x="157" y="89"/>
                </a:lnTo>
                <a:lnTo>
                  <a:pt x="160" y="87"/>
                </a:lnTo>
                <a:lnTo>
                  <a:pt x="163" y="83"/>
                </a:lnTo>
                <a:lnTo>
                  <a:pt x="165" y="81"/>
                </a:lnTo>
                <a:lnTo>
                  <a:pt x="166" y="80"/>
                </a:lnTo>
                <a:lnTo>
                  <a:pt x="169" y="80"/>
                </a:lnTo>
                <a:lnTo>
                  <a:pt x="170" y="79"/>
                </a:lnTo>
                <a:lnTo>
                  <a:pt x="171" y="79"/>
                </a:lnTo>
                <a:lnTo>
                  <a:pt x="173" y="80"/>
                </a:lnTo>
                <a:lnTo>
                  <a:pt x="173" y="79"/>
                </a:lnTo>
                <a:lnTo>
                  <a:pt x="174" y="79"/>
                </a:lnTo>
                <a:lnTo>
                  <a:pt x="175" y="78"/>
                </a:lnTo>
                <a:lnTo>
                  <a:pt x="176" y="78"/>
                </a:lnTo>
                <a:lnTo>
                  <a:pt x="177" y="78"/>
                </a:lnTo>
                <a:lnTo>
                  <a:pt x="178" y="78"/>
                </a:lnTo>
                <a:lnTo>
                  <a:pt x="179" y="77"/>
                </a:lnTo>
                <a:lnTo>
                  <a:pt x="180" y="77"/>
                </a:lnTo>
                <a:lnTo>
                  <a:pt x="180" y="76"/>
                </a:lnTo>
                <a:lnTo>
                  <a:pt x="181" y="75"/>
                </a:lnTo>
                <a:lnTo>
                  <a:pt x="182" y="74"/>
                </a:lnTo>
                <a:lnTo>
                  <a:pt x="185" y="74"/>
                </a:lnTo>
                <a:lnTo>
                  <a:pt x="187" y="72"/>
                </a:lnTo>
                <a:lnTo>
                  <a:pt x="188" y="71"/>
                </a:lnTo>
                <a:lnTo>
                  <a:pt x="189" y="71"/>
                </a:lnTo>
                <a:lnTo>
                  <a:pt x="190" y="71"/>
                </a:lnTo>
                <a:lnTo>
                  <a:pt x="192" y="71"/>
                </a:lnTo>
                <a:lnTo>
                  <a:pt x="193" y="71"/>
                </a:lnTo>
                <a:lnTo>
                  <a:pt x="193" y="72"/>
                </a:lnTo>
                <a:lnTo>
                  <a:pt x="195" y="72"/>
                </a:lnTo>
                <a:lnTo>
                  <a:pt x="196" y="72"/>
                </a:lnTo>
                <a:lnTo>
                  <a:pt x="196" y="74"/>
                </a:lnTo>
                <a:lnTo>
                  <a:pt x="197" y="75"/>
                </a:lnTo>
                <a:lnTo>
                  <a:pt x="197" y="76"/>
                </a:lnTo>
                <a:lnTo>
                  <a:pt x="199" y="76"/>
                </a:lnTo>
                <a:lnTo>
                  <a:pt x="199" y="77"/>
                </a:lnTo>
                <a:lnTo>
                  <a:pt x="200" y="77"/>
                </a:lnTo>
                <a:lnTo>
                  <a:pt x="201" y="77"/>
                </a:lnTo>
                <a:lnTo>
                  <a:pt x="200" y="77"/>
                </a:lnTo>
                <a:lnTo>
                  <a:pt x="201" y="77"/>
                </a:lnTo>
                <a:lnTo>
                  <a:pt x="202" y="78"/>
                </a:lnTo>
                <a:lnTo>
                  <a:pt x="202" y="79"/>
                </a:lnTo>
                <a:lnTo>
                  <a:pt x="203" y="79"/>
                </a:lnTo>
                <a:lnTo>
                  <a:pt x="203" y="78"/>
                </a:lnTo>
                <a:lnTo>
                  <a:pt x="204" y="78"/>
                </a:lnTo>
                <a:lnTo>
                  <a:pt x="204" y="79"/>
                </a:lnTo>
                <a:lnTo>
                  <a:pt x="206" y="79"/>
                </a:lnTo>
                <a:lnTo>
                  <a:pt x="207" y="80"/>
                </a:lnTo>
                <a:lnTo>
                  <a:pt x="208" y="80"/>
                </a:lnTo>
                <a:lnTo>
                  <a:pt x="208" y="81"/>
                </a:lnTo>
                <a:lnTo>
                  <a:pt x="209" y="81"/>
                </a:lnTo>
                <a:lnTo>
                  <a:pt x="209" y="82"/>
                </a:lnTo>
                <a:lnTo>
                  <a:pt x="210" y="82"/>
                </a:lnTo>
                <a:lnTo>
                  <a:pt x="210" y="81"/>
                </a:lnTo>
                <a:lnTo>
                  <a:pt x="211" y="81"/>
                </a:lnTo>
                <a:lnTo>
                  <a:pt x="212" y="81"/>
                </a:lnTo>
                <a:lnTo>
                  <a:pt x="212" y="82"/>
                </a:lnTo>
                <a:lnTo>
                  <a:pt x="211" y="82"/>
                </a:lnTo>
                <a:lnTo>
                  <a:pt x="211" y="81"/>
                </a:lnTo>
                <a:lnTo>
                  <a:pt x="210" y="82"/>
                </a:lnTo>
                <a:lnTo>
                  <a:pt x="209" y="83"/>
                </a:lnTo>
                <a:lnTo>
                  <a:pt x="209" y="84"/>
                </a:lnTo>
                <a:lnTo>
                  <a:pt x="209" y="86"/>
                </a:lnTo>
                <a:lnTo>
                  <a:pt x="208" y="86"/>
                </a:lnTo>
                <a:lnTo>
                  <a:pt x="208" y="87"/>
                </a:lnTo>
                <a:lnTo>
                  <a:pt x="207" y="88"/>
                </a:lnTo>
                <a:lnTo>
                  <a:pt x="206" y="89"/>
                </a:lnTo>
                <a:lnTo>
                  <a:pt x="206" y="90"/>
                </a:lnTo>
                <a:lnTo>
                  <a:pt x="206" y="91"/>
                </a:lnTo>
                <a:lnTo>
                  <a:pt x="204" y="92"/>
                </a:lnTo>
                <a:lnTo>
                  <a:pt x="204" y="93"/>
                </a:lnTo>
                <a:lnTo>
                  <a:pt x="204" y="94"/>
                </a:lnTo>
                <a:lnTo>
                  <a:pt x="206" y="95"/>
                </a:lnTo>
                <a:lnTo>
                  <a:pt x="206" y="97"/>
                </a:lnTo>
                <a:lnTo>
                  <a:pt x="207" y="98"/>
                </a:lnTo>
                <a:lnTo>
                  <a:pt x="208" y="100"/>
                </a:lnTo>
                <a:lnTo>
                  <a:pt x="209" y="99"/>
                </a:lnTo>
                <a:lnTo>
                  <a:pt x="210" y="99"/>
                </a:lnTo>
                <a:lnTo>
                  <a:pt x="211" y="99"/>
                </a:lnTo>
                <a:lnTo>
                  <a:pt x="212" y="99"/>
                </a:lnTo>
                <a:lnTo>
                  <a:pt x="213" y="99"/>
                </a:lnTo>
                <a:lnTo>
                  <a:pt x="214" y="99"/>
                </a:lnTo>
                <a:lnTo>
                  <a:pt x="215" y="98"/>
                </a:lnTo>
                <a:lnTo>
                  <a:pt x="217" y="98"/>
                </a:lnTo>
                <a:lnTo>
                  <a:pt x="217" y="99"/>
                </a:lnTo>
                <a:lnTo>
                  <a:pt x="218" y="99"/>
                </a:lnTo>
                <a:lnTo>
                  <a:pt x="217" y="99"/>
                </a:lnTo>
                <a:lnTo>
                  <a:pt x="217" y="100"/>
                </a:lnTo>
                <a:lnTo>
                  <a:pt x="217" y="101"/>
                </a:lnTo>
                <a:lnTo>
                  <a:pt x="215" y="101"/>
                </a:lnTo>
                <a:lnTo>
                  <a:pt x="215" y="102"/>
                </a:lnTo>
                <a:lnTo>
                  <a:pt x="214" y="103"/>
                </a:lnTo>
                <a:lnTo>
                  <a:pt x="214" y="104"/>
                </a:lnTo>
                <a:lnTo>
                  <a:pt x="213" y="104"/>
                </a:lnTo>
                <a:lnTo>
                  <a:pt x="213" y="103"/>
                </a:lnTo>
                <a:lnTo>
                  <a:pt x="212" y="104"/>
                </a:lnTo>
                <a:lnTo>
                  <a:pt x="211" y="104"/>
                </a:lnTo>
                <a:lnTo>
                  <a:pt x="210" y="104"/>
                </a:lnTo>
                <a:lnTo>
                  <a:pt x="210" y="105"/>
                </a:lnTo>
                <a:lnTo>
                  <a:pt x="211" y="105"/>
                </a:lnTo>
                <a:lnTo>
                  <a:pt x="210" y="106"/>
                </a:lnTo>
                <a:lnTo>
                  <a:pt x="209" y="108"/>
                </a:lnTo>
                <a:lnTo>
                  <a:pt x="209" y="109"/>
                </a:lnTo>
                <a:lnTo>
                  <a:pt x="209" y="110"/>
                </a:lnTo>
                <a:lnTo>
                  <a:pt x="208" y="109"/>
                </a:lnTo>
                <a:lnTo>
                  <a:pt x="207" y="110"/>
                </a:lnTo>
                <a:lnTo>
                  <a:pt x="207" y="111"/>
                </a:lnTo>
                <a:lnTo>
                  <a:pt x="208" y="112"/>
                </a:lnTo>
                <a:lnTo>
                  <a:pt x="207" y="112"/>
                </a:lnTo>
                <a:lnTo>
                  <a:pt x="207" y="113"/>
                </a:lnTo>
                <a:lnTo>
                  <a:pt x="206" y="114"/>
                </a:lnTo>
                <a:lnTo>
                  <a:pt x="208" y="115"/>
                </a:lnTo>
                <a:lnTo>
                  <a:pt x="209" y="115"/>
                </a:lnTo>
                <a:lnTo>
                  <a:pt x="210" y="115"/>
                </a:lnTo>
                <a:lnTo>
                  <a:pt x="213" y="115"/>
                </a:lnTo>
                <a:lnTo>
                  <a:pt x="212" y="115"/>
                </a:lnTo>
                <a:lnTo>
                  <a:pt x="212" y="116"/>
                </a:lnTo>
                <a:lnTo>
                  <a:pt x="211" y="116"/>
                </a:lnTo>
                <a:lnTo>
                  <a:pt x="211" y="117"/>
                </a:lnTo>
                <a:lnTo>
                  <a:pt x="210" y="118"/>
                </a:lnTo>
                <a:lnTo>
                  <a:pt x="211" y="120"/>
                </a:lnTo>
                <a:lnTo>
                  <a:pt x="211" y="121"/>
                </a:lnTo>
                <a:lnTo>
                  <a:pt x="212" y="121"/>
                </a:lnTo>
                <a:lnTo>
                  <a:pt x="213" y="122"/>
                </a:lnTo>
                <a:lnTo>
                  <a:pt x="214" y="122"/>
                </a:lnTo>
                <a:lnTo>
                  <a:pt x="214" y="123"/>
                </a:lnTo>
                <a:lnTo>
                  <a:pt x="213" y="124"/>
                </a:lnTo>
                <a:lnTo>
                  <a:pt x="214" y="124"/>
                </a:lnTo>
                <a:lnTo>
                  <a:pt x="213" y="124"/>
                </a:lnTo>
                <a:lnTo>
                  <a:pt x="213" y="125"/>
                </a:lnTo>
                <a:lnTo>
                  <a:pt x="213" y="126"/>
                </a:lnTo>
                <a:lnTo>
                  <a:pt x="214" y="126"/>
                </a:lnTo>
                <a:lnTo>
                  <a:pt x="214" y="127"/>
                </a:lnTo>
                <a:lnTo>
                  <a:pt x="214" y="128"/>
                </a:lnTo>
                <a:lnTo>
                  <a:pt x="214" y="129"/>
                </a:lnTo>
                <a:lnTo>
                  <a:pt x="215" y="129"/>
                </a:lnTo>
                <a:lnTo>
                  <a:pt x="215" y="131"/>
                </a:lnTo>
                <a:lnTo>
                  <a:pt x="215" y="132"/>
                </a:lnTo>
                <a:lnTo>
                  <a:pt x="217" y="132"/>
                </a:lnTo>
                <a:lnTo>
                  <a:pt x="218" y="132"/>
                </a:lnTo>
                <a:lnTo>
                  <a:pt x="219" y="133"/>
                </a:lnTo>
                <a:lnTo>
                  <a:pt x="220" y="133"/>
                </a:lnTo>
                <a:lnTo>
                  <a:pt x="221" y="134"/>
                </a:lnTo>
                <a:lnTo>
                  <a:pt x="222" y="134"/>
                </a:lnTo>
                <a:lnTo>
                  <a:pt x="222" y="135"/>
                </a:lnTo>
                <a:lnTo>
                  <a:pt x="223" y="135"/>
                </a:lnTo>
                <a:lnTo>
                  <a:pt x="223" y="136"/>
                </a:lnTo>
                <a:lnTo>
                  <a:pt x="224" y="137"/>
                </a:lnTo>
                <a:lnTo>
                  <a:pt x="224" y="138"/>
                </a:lnTo>
                <a:lnTo>
                  <a:pt x="224" y="140"/>
                </a:lnTo>
                <a:lnTo>
                  <a:pt x="225" y="141"/>
                </a:lnTo>
                <a:lnTo>
                  <a:pt x="225" y="143"/>
                </a:lnTo>
                <a:lnTo>
                  <a:pt x="226" y="144"/>
                </a:lnTo>
                <a:lnTo>
                  <a:pt x="226" y="145"/>
                </a:lnTo>
                <a:lnTo>
                  <a:pt x="229" y="147"/>
                </a:lnTo>
                <a:lnTo>
                  <a:pt x="230" y="148"/>
                </a:lnTo>
                <a:lnTo>
                  <a:pt x="230" y="149"/>
                </a:lnTo>
                <a:lnTo>
                  <a:pt x="229" y="150"/>
                </a:lnTo>
                <a:lnTo>
                  <a:pt x="228" y="151"/>
                </a:lnTo>
                <a:lnTo>
                  <a:pt x="226" y="151"/>
                </a:lnTo>
                <a:lnTo>
                  <a:pt x="226" y="152"/>
                </a:lnTo>
                <a:lnTo>
                  <a:pt x="228" y="154"/>
                </a:lnTo>
                <a:lnTo>
                  <a:pt x="228" y="155"/>
                </a:lnTo>
                <a:lnTo>
                  <a:pt x="230" y="156"/>
                </a:lnTo>
                <a:lnTo>
                  <a:pt x="231" y="158"/>
                </a:lnTo>
                <a:lnTo>
                  <a:pt x="232" y="159"/>
                </a:lnTo>
                <a:lnTo>
                  <a:pt x="232" y="160"/>
                </a:lnTo>
                <a:lnTo>
                  <a:pt x="233" y="160"/>
                </a:lnTo>
                <a:lnTo>
                  <a:pt x="234" y="159"/>
                </a:lnTo>
                <a:lnTo>
                  <a:pt x="237" y="159"/>
                </a:lnTo>
                <a:lnTo>
                  <a:pt x="237" y="160"/>
                </a:lnTo>
                <a:lnTo>
                  <a:pt x="238" y="161"/>
                </a:lnTo>
                <a:lnTo>
                  <a:pt x="238" y="162"/>
                </a:lnTo>
                <a:lnTo>
                  <a:pt x="240" y="163"/>
                </a:lnTo>
                <a:lnTo>
                  <a:pt x="241" y="163"/>
                </a:lnTo>
                <a:lnTo>
                  <a:pt x="242" y="165"/>
                </a:lnTo>
                <a:lnTo>
                  <a:pt x="243" y="165"/>
                </a:lnTo>
                <a:lnTo>
                  <a:pt x="243" y="166"/>
                </a:lnTo>
                <a:lnTo>
                  <a:pt x="244" y="166"/>
                </a:lnTo>
                <a:lnTo>
                  <a:pt x="245" y="165"/>
                </a:lnTo>
                <a:lnTo>
                  <a:pt x="246" y="166"/>
                </a:lnTo>
                <a:lnTo>
                  <a:pt x="246" y="167"/>
                </a:lnTo>
                <a:lnTo>
                  <a:pt x="244" y="167"/>
                </a:lnTo>
                <a:lnTo>
                  <a:pt x="243" y="167"/>
                </a:lnTo>
                <a:lnTo>
                  <a:pt x="242" y="168"/>
                </a:lnTo>
                <a:lnTo>
                  <a:pt x="241" y="168"/>
                </a:lnTo>
                <a:lnTo>
                  <a:pt x="242" y="169"/>
                </a:lnTo>
                <a:lnTo>
                  <a:pt x="243" y="170"/>
                </a:lnTo>
                <a:lnTo>
                  <a:pt x="242" y="171"/>
                </a:lnTo>
                <a:lnTo>
                  <a:pt x="242" y="172"/>
                </a:lnTo>
                <a:lnTo>
                  <a:pt x="241" y="173"/>
                </a:lnTo>
                <a:lnTo>
                  <a:pt x="241" y="174"/>
                </a:lnTo>
                <a:lnTo>
                  <a:pt x="240" y="175"/>
                </a:lnTo>
                <a:lnTo>
                  <a:pt x="241" y="178"/>
                </a:lnTo>
                <a:lnTo>
                  <a:pt x="243" y="179"/>
                </a:lnTo>
                <a:lnTo>
                  <a:pt x="242" y="179"/>
                </a:lnTo>
                <a:lnTo>
                  <a:pt x="243" y="180"/>
                </a:lnTo>
                <a:lnTo>
                  <a:pt x="244" y="180"/>
                </a:lnTo>
                <a:lnTo>
                  <a:pt x="245" y="181"/>
                </a:lnTo>
                <a:lnTo>
                  <a:pt x="246" y="181"/>
                </a:lnTo>
                <a:lnTo>
                  <a:pt x="248" y="181"/>
                </a:lnTo>
                <a:lnTo>
                  <a:pt x="249" y="180"/>
                </a:lnTo>
                <a:lnTo>
                  <a:pt x="251" y="180"/>
                </a:lnTo>
                <a:lnTo>
                  <a:pt x="252" y="180"/>
                </a:lnTo>
                <a:lnTo>
                  <a:pt x="252" y="181"/>
                </a:lnTo>
                <a:lnTo>
                  <a:pt x="254" y="182"/>
                </a:lnTo>
                <a:lnTo>
                  <a:pt x="256" y="188"/>
                </a:lnTo>
                <a:lnTo>
                  <a:pt x="257" y="188"/>
                </a:lnTo>
                <a:lnTo>
                  <a:pt x="257" y="189"/>
                </a:lnTo>
                <a:lnTo>
                  <a:pt x="257" y="190"/>
                </a:lnTo>
                <a:lnTo>
                  <a:pt x="258" y="191"/>
                </a:lnTo>
                <a:lnTo>
                  <a:pt x="259" y="192"/>
                </a:lnTo>
                <a:lnTo>
                  <a:pt x="262" y="192"/>
                </a:lnTo>
                <a:lnTo>
                  <a:pt x="266" y="195"/>
                </a:lnTo>
                <a:lnTo>
                  <a:pt x="267" y="196"/>
                </a:lnTo>
                <a:lnTo>
                  <a:pt x="267" y="197"/>
                </a:lnTo>
                <a:lnTo>
                  <a:pt x="266" y="197"/>
                </a:lnTo>
                <a:lnTo>
                  <a:pt x="265" y="197"/>
                </a:lnTo>
                <a:lnTo>
                  <a:pt x="264" y="197"/>
                </a:lnTo>
                <a:lnTo>
                  <a:pt x="264" y="198"/>
                </a:lnTo>
                <a:lnTo>
                  <a:pt x="264" y="200"/>
                </a:lnTo>
                <a:lnTo>
                  <a:pt x="263" y="200"/>
                </a:lnTo>
                <a:lnTo>
                  <a:pt x="262" y="201"/>
                </a:lnTo>
                <a:lnTo>
                  <a:pt x="260" y="201"/>
                </a:lnTo>
                <a:lnTo>
                  <a:pt x="260" y="202"/>
                </a:lnTo>
                <a:lnTo>
                  <a:pt x="260" y="203"/>
                </a:lnTo>
                <a:lnTo>
                  <a:pt x="260" y="204"/>
                </a:lnTo>
                <a:lnTo>
                  <a:pt x="259" y="204"/>
                </a:lnTo>
                <a:lnTo>
                  <a:pt x="258" y="204"/>
                </a:lnTo>
                <a:lnTo>
                  <a:pt x="257" y="204"/>
                </a:lnTo>
                <a:lnTo>
                  <a:pt x="256" y="205"/>
                </a:lnTo>
                <a:lnTo>
                  <a:pt x="255" y="206"/>
                </a:lnTo>
                <a:lnTo>
                  <a:pt x="254" y="206"/>
                </a:lnTo>
                <a:lnTo>
                  <a:pt x="254" y="205"/>
                </a:lnTo>
                <a:lnTo>
                  <a:pt x="253" y="205"/>
                </a:lnTo>
                <a:lnTo>
                  <a:pt x="252" y="205"/>
                </a:lnTo>
                <a:lnTo>
                  <a:pt x="251" y="205"/>
                </a:lnTo>
                <a:lnTo>
                  <a:pt x="249" y="205"/>
                </a:lnTo>
                <a:lnTo>
                  <a:pt x="248" y="205"/>
                </a:lnTo>
                <a:lnTo>
                  <a:pt x="247" y="205"/>
                </a:lnTo>
                <a:lnTo>
                  <a:pt x="246" y="205"/>
                </a:lnTo>
                <a:lnTo>
                  <a:pt x="245" y="205"/>
                </a:lnTo>
                <a:lnTo>
                  <a:pt x="244" y="205"/>
                </a:lnTo>
                <a:lnTo>
                  <a:pt x="243" y="205"/>
                </a:lnTo>
                <a:lnTo>
                  <a:pt x="242" y="205"/>
                </a:lnTo>
                <a:lnTo>
                  <a:pt x="241" y="206"/>
                </a:lnTo>
                <a:lnTo>
                  <a:pt x="240" y="207"/>
                </a:lnTo>
                <a:lnTo>
                  <a:pt x="238" y="207"/>
                </a:lnTo>
                <a:lnTo>
                  <a:pt x="240" y="208"/>
                </a:lnTo>
                <a:lnTo>
                  <a:pt x="238" y="208"/>
                </a:lnTo>
                <a:lnTo>
                  <a:pt x="237" y="208"/>
                </a:lnTo>
                <a:lnTo>
                  <a:pt x="236" y="209"/>
                </a:lnTo>
                <a:lnTo>
                  <a:pt x="235" y="209"/>
                </a:lnTo>
                <a:lnTo>
                  <a:pt x="235" y="211"/>
                </a:lnTo>
                <a:lnTo>
                  <a:pt x="236" y="212"/>
                </a:lnTo>
                <a:lnTo>
                  <a:pt x="237" y="212"/>
                </a:lnTo>
                <a:lnTo>
                  <a:pt x="237" y="213"/>
                </a:lnTo>
                <a:lnTo>
                  <a:pt x="238" y="214"/>
                </a:lnTo>
                <a:lnTo>
                  <a:pt x="240" y="215"/>
                </a:lnTo>
                <a:lnTo>
                  <a:pt x="240" y="216"/>
                </a:lnTo>
                <a:lnTo>
                  <a:pt x="240" y="217"/>
                </a:lnTo>
                <a:lnTo>
                  <a:pt x="241" y="218"/>
                </a:lnTo>
                <a:lnTo>
                  <a:pt x="240" y="218"/>
                </a:lnTo>
                <a:lnTo>
                  <a:pt x="241" y="218"/>
                </a:lnTo>
                <a:lnTo>
                  <a:pt x="241" y="219"/>
                </a:lnTo>
                <a:lnTo>
                  <a:pt x="241" y="220"/>
                </a:lnTo>
                <a:lnTo>
                  <a:pt x="240" y="220"/>
                </a:lnTo>
                <a:lnTo>
                  <a:pt x="240" y="222"/>
                </a:lnTo>
                <a:lnTo>
                  <a:pt x="240" y="223"/>
                </a:lnTo>
                <a:lnTo>
                  <a:pt x="240" y="224"/>
                </a:lnTo>
                <a:lnTo>
                  <a:pt x="238" y="224"/>
                </a:lnTo>
                <a:lnTo>
                  <a:pt x="237" y="224"/>
                </a:lnTo>
                <a:lnTo>
                  <a:pt x="236" y="225"/>
                </a:lnTo>
                <a:lnTo>
                  <a:pt x="236" y="226"/>
                </a:lnTo>
                <a:lnTo>
                  <a:pt x="235" y="226"/>
                </a:lnTo>
                <a:lnTo>
                  <a:pt x="235" y="227"/>
                </a:lnTo>
                <a:lnTo>
                  <a:pt x="234" y="228"/>
                </a:lnTo>
                <a:lnTo>
                  <a:pt x="234" y="229"/>
                </a:lnTo>
                <a:lnTo>
                  <a:pt x="233" y="229"/>
                </a:lnTo>
                <a:lnTo>
                  <a:pt x="233" y="230"/>
                </a:lnTo>
                <a:lnTo>
                  <a:pt x="234" y="231"/>
                </a:lnTo>
                <a:lnTo>
                  <a:pt x="235" y="231"/>
                </a:lnTo>
                <a:lnTo>
                  <a:pt x="236" y="231"/>
                </a:lnTo>
                <a:lnTo>
                  <a:pt x="236" y="232"/>
                </a:lnTo>
                <a:lnTo>
                  <a:pt x="236" y="234"/>
                </a:lnTo>
                <a:lnTo>
                  <a:pt x="236" y="235"/>
                </a:lnTo>
                <a:lnTo>
                  <a:pt x="236" y="236"/>
                </a:lnTo>
                <a:lnTo>
                  <a:pt x="235" y="236"/>
                </a:lnTo>
                <a:lnTo>
                  <a:pt x="235" y="237"/>
                </a:lnTo>
                <a:lnTo>
                  <a:pt x="234" y="237"/>
                </a:lnTo>
                <a:lnTo>
                  <a:pt x="233" y="237"/>
                </a:lnTo>
                <a:lnTo>
                  <a:pt x="232" y="238"/>
                </a:lnTo>
                <a:lnTo>
                  <a:pt x="231" y="238"/>
                </a:lnTo>
                <a:lnTo>
                  <a:pt x="231" y="239"/>
                </a:lnTo>
                <a:lnTo>
                  <a:pt x="230" y="239"/>
                </a:lnTo>
                <a:close/>
              </a:path>
            </a:pathLst>
          </a:custGeom>
          <a:noFill/>
          <a:ln w="9525" cap="rnd">
            <a:solidFill>
              <a:srgbClr val="80808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801" name="Rectangle 57"/>
          <xdr:cNvSpPr>
            <a:spLocks noChangeArrowheads="1"/>
          </xdr:cNvSpPr>
        </xdr:nvSpPr>
        <xdr:spPr bwMode="auto">
          <a:xfrm>
            <a:off x="758" y="638"/>
            <a:ext cx="31" cy="10"/>
          </a:xfrm>
          <a:prstGeom prst="rect">
            <a:avLst/>
          </a:prstGeom>
          <a:solidFill>
            <a:srgbClr val="F4FAE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2" name="Rectangle 58"/>
          <xdr:cNvSpPr>
            <a:spLocks noChangeArrowheads="1"/>
          </xdr:cNvSpPr>
        </xdr:nvSpPr>
        <xdr:spPr bwMode="auto">
          <a:xfrm>
            <a:off x="758" y="638"/>
            <a:ext cx="31" cy="10"/>
          </a:xfrm>
          <a:prstGeom prst="rect">
            <a:avLst/>
          </a:prstGeom>
          <a:solidFill>
            <a:srgbClr val="F4FAED"/>
          </a:solidFill>
          <a:ln w="9525">
            <a:solidFill>
              <a:srgbClr val="000000"/>
            </a:solidFill>
            <a:round/>
            <a:headEnd/>
            <a:tailEnd/>
          </a:ln>
        </xdr:spPr>
      </xdr:sp>
      <xdr:sp macro="" textlink="">
        <xdr:nvSpPr>
          <xdr:cNvPr id="30803" name="Rectangle 59"/>
          <xdr:cNvSpPr>
            <a:spLocks noChangeArrowheads="1"/>
          </xdr:cNvSpPr>
        </xdr:nvSpPr>
        <xdr:spPr bwMode="auto">
          <a:xfrm>
            <a:off x="758" y="655"/>
            <a:ext cx="31" cy="10"/>
          </a:xfrm>
          <a:prstGeom prst="rect">
            <a:avLst/>
          </a:prstGeom>
          <a:solidFill>
            <a:srgbClr val="B9CDE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4" name="Rectangle 60"/>
          <xdr:cNvSpPr>
            <a:spLocks noChangeArrowheads="1"/>
          </xdr:cNvSpPr>
        </xdr:nvSpPr>
        <xdr:spPr bwMode="auto">
          <a:xfrm>
            <a:off x="758" y="655"/>
            <a:ext cx="31" cy="10"/>
          </a:xfrm>
          <a:prstGeom prst="rect">
            <a:avLst/>
          </a:prstGeom>
          <a:solidFill>
            <a:srgbClr val="C3D6AB"/>
          </a:solidFill>
          <a:ln w="9525">
            <a:solidFill>
              <a:srgbClr val="000000"/>
            </a:solidFill>
            <a:round/>
            <a:headEnd/>
            <a:tailEnd/>
          </a:ln>
        </xdr:spPr>
      </xdr:sp>
      <xdr:sp macro="" textlink="">
        <xdr:nvSpPr>
          <xdr:cNvPr id="30805" name="Rectangle 61"/>
          <xdr:cNvSpPr>
            <a:spLocks noChangeArrowheads="1"/>
          </xdr:cNvSpPr>
        </xdr:nvSpPr>
        <xdr:spPr bwMode="auto">
          <a:xfrm>
            <a:off x="758" y="688"/>
            <a:ext cx="31" cy="10"/>
          </a:xfrm>
          <a:prstGeom prst="rect">
            <a:avLst/>
          </a:prstGeom>
          <a:solidFill>
            <a:srgbClr val="749448"/>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6" name="Rectangle 62"/>
          <xdr:cNvSpPr>
            <a:spLocks noChangeArrowheads="1"/>
          </xdr:cNvSpPr>
        </xdr:nvSpPr>
        <xdr:spPr bwMode="auto">
          <a:xfrm>
            <a:off x="758" y="688"/>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807" name="Rectangle 63"/>
          <xdr:cNvSpPr>
            <a:spLocks noChangeArrowheads="1"/>
          </xdr:cNvSpPr>
        </xdr:nvSpPr>
        <xdr:spPr bwMode="auto">
          <a:xfrm>
            <a:off x="758" y="671"/>
            <a:ext cx="31" cy="10"/>
          </a:xfrm>
          <a:prstGeom prst="rect">
            <a:avLst/>
          </a:prstGeom>
          <a:solidFill>
            <a:srgbClr val="99B57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808" name="Rectangle 64"/>
          <xdr:cNvSpPr>
            <a:spLocks noChangeArrowheads="1"/>
          </xdr:cNvSpPr>
        </xdr:nvSpPr>
        <xdr:spPr bwMode="auto">
          <a:xfrm>
            <a:off x="758" y="671"/>
            <a:ext cx="31" cy="10"/>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69"/>
          <xdr:cNvSpPr>
            <a:spLocks noChangeArrowheads="1"/>
          </xdr:cNvSpPr>
        </xdr:nvSpPr>
        <xdr:spPr bwMode="auto">
          <a:xfrm>
            <a:off x="610" y="254"/>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38" name="Rectangle 70"/>
          <xdr:cNvSpPr>
            <a:spLocks noChangeArrowheads="1"/>
          </xdr:cNvSpPr>
        </xdr:nvSpPr>
        <xdr:spPr bwMode="auto">
          <a:xfrm>
            <a:off x="635" y="254"/>
            <a:ext cx="5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Bautzen</a:t>
            </a:r>
          </a:p>
        </xdr:txBody>
      </xdr:sp>
      <xdr:sp macro="" textlink="">
        <xdr:nvSpPr>
          <xdr:cNvPr id="39" name="Rectangle 71"/>
          <xdr:cNvSpPr>
            <a:spLocks noChangeArrowheads="1"/>
          </xdr:cNvSpPr>
        </xdr:nvSpPr>
        <xdr:spPr bwMode="auto">
          <a:xfrm>
            <a:off x="477" y="431"/>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0" name="Rectangle 72"/>
          <xdr:cNvSpPr>
            <a:spLocks noChangeArrowheads="1"/>
          </xdr:cNvSpPr>
        </xdr:nvSpPr>
        <xdr:spPr bwMode="auto">
          <a:xfrm>
            <a:off x="502" y="431"/>
            <a:ext cx="3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Pirna</a:t>
            </a:r>
          </a:p>
        </xdr:txBody>
      </xdr:sp>
      <xdr:sp macro="" textlink="">
        <xdr:nvSpPr>
          <xdr:cNvPr id="41" name="Rectangle 79"/>
          <xdr:cNvSpPr>
            <a:spLocks noChangeArrowheads="1"/>
          </xdr:cNvSpPr>
        </xdr:nvSpPr>
        <xdr:spPr bwMode="auto">
          <a:xfrm>
            <a:off x="288" y="405"/>
            <a:ext cx="7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Freiberg</a:t>
            </a:r>
          </a:p>
        </xdr:txBody>
      </xdr:sp>
      <xdr:sp macro="" textlink="">
        <xdr:nvSpPr>
          <xdr:cNvPr id="42" name="Rectangle 80"/>
          <xdr:cNvSpPr>
            <a:spLocks noChangeArrowheads="1"/>
          </xdr:cNvSpPr>
        </xdr:nvSpPr>
        <xdr:spPr bwMode="auto">
          <a:xfrm>
            <a:off x="288" y="527"/>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 </a:t>
            </a:r>
          </a:p>
        </xdr:txBody>
      </xdr:sp>
      <xdr:sp macro="" textlink="">
        <xdr:nvSpPr>
          <xdr:cNvPr id="43" name="Rectangle 81"/>
          <xdr:cNvSpPr>
            <a:spLocks noChangeArrowheads="1"/>
          </xdr:cNvSpPr>
        </xdr:nvSpPr>
        <xdr:spPr bwMode="auto">
          <a:xfrm>
            <a:off x="253" y="540"/>
            <a:ext cx="6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Annaberg</a:t>
            </a:r>
          </a:p>
        </xdr:txBody>
      </xdr:sp>
      <xdr:sp macro="" textlink="">
        <xdr:nvSpPr>
          <xdr:cNvPr id="44" name="Rectangle 82"/>
          <xdr:cNvSpPr>
            <a:spLocks noChangeArrowheads="1"/>
          </xdr:cNvSpPr>
        </xdr:nvSpPr>
        <xdr:spPr bwMode="auto">
          <a:xfrm>
            <a:off x="318" y="538"/>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t>
            </a:r>
          </a:p>
        </xdr:txBody>
      </xdr:sp>
      <xdr:sp macro="" textlink="">
        <xdr:nvSpPr>
          <xdr:cNvPr id="45" name="Rectangle 83"/>
          <xdr:cNvSpPr>
            <a:spLocks noChangeArrowheads="1"/>
          </xdr:cNvSpPr>
        </xdr:nvSpPr>
        <xdr:spPr bwMode="auto">
          <a:xfrm>
            <a:off x="274" y="552"/>
            <a:ext cx="5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Buchholz</a:t>
            </a:r>
          </a:p>
        </xdr:txBody>
      </xdr:sp>
      <xdr:sp macro="" textlink="">
        <xdr:nvSpPr>
          <xdr:cNvPr id="46" name="Rectangle 85"/>
          <xdr:cNvSpPr>
            <a:spLocks noChangeArrowheads="1"/>
          </xdr:cNvSpPr>
        </xdr:nvSpPr>
        <xdr:spPr bwMode="auto">
          <a:xfrm>
            <a:off x="79" y="622"/>
            <a:ext cx="2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AA</a:t>
            </a:r>
          </a:p>
        </xdr:txBody>
      </xdr:sp>
      <xdr:sp macro="" textlink="">
        <xdr:nvSpPr>
          <xdr:cNvPr id="47" name="Rectangle 86"/>
          <xdr:cNvSpPr>
            <a:spLocks noChangeArrowheads="1"/>
          </xdr:cNvSpPr>
        </xdr:nvSpPr>
        <xdr:spPr bwMode="auto">
          <a:xfrm>
            <a:off x="104" y="622"/>
            <a:ext cx="4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de-DE" sz="800" b="0" i="0" u="none" strike="noStrike" baseline="0">
                <a:solidFill>
                  <a:srgbClr val="000000"/>
                </a:solidFill>
                <a:latin typeface="Arial"/>
                <a:cs typeface="Arial"/>
              </a:rPr>
              <a:t>Plauen</a:t>
            </a:r>
          </a:p>
        </xdr:txBody>
      </xdr:sp>
      <xdr:sp macro="" textlink="Pendler!M16">
        <xdr:nvSpPr>
          <xdr:cNvPr id="48" name="Rectangle 88"/>
          <xdr:cNvSpPr>
            <a:spLocks noChangeArrowheads="1"/>
          </xdr:cNvSpPr>
        </xdr:nvSpPr>
        <xdr:spPr bwMode="auto">
          <a:xfrm>
            <a:off x="627" y="274"/>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6A513D78-2D51-44DE-A56C-D0A3ED8EDAE4}" type="TxLink">
              <a:rPr lang="en-US" sz="800" b="0" i="0" u="none" strike="noStrike" baseline="0">
                <a:solidFill>
                  <a:srgbClr val="000000"/>
                </a:solidFill>
                <a:latin typeface="Arial"/>
                <a:cs typeface="Arial"/>
              </a:rPr>
              <a:pPr algn="l" rtl="0">
                <a:defRPr sz="1000"/>
              </a:pPr>
              <a:t>11,8</a:t>
            </a:fld>
            <a:endParaRPr lang="de-DE" sz="800" b="0" i="0" u="none" strike="noStrike" baseline="0">
              <a:solidFill>
                <a:srgbClr val="000000"/>
              </a:solidFill>
              <a:latin typeface="Arial"/>
              <a:cs typeface="Arial"/>
            </a:endParaRPr>
          </a:p>
        </xdr:txBody>
      </xdr:sp>
      <xdr:sp macro="" textlink="Pendler!M19">
        <xdr:nvSpPr>
          <xdr:cNvPr id="49" name="Rectangle 90"/>
          <xdr:cNvSpPr>
            <a:spLocks noChangeArrowheads="1"/>
          </xdr:cNvSpPr>
        </xdr:nvSpPr>
        <xdr:spPr bwMode="auto">
          <a:xfrm>
            <a:off x="305" y="427"/>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96A45644-FB05-4402-9938-D508E933F1A4}" type="TxLink">
              <a:rPr lang="en-US" sz="800" b="0" i="0" u="none" strike="noStrike" baseline="0">
                <a:solidFill>
                  <a:srgbClr val="000000"/>
                </a:solidFill>
                <a:latin typeface="Arial"/>
                <a:cs typeface="Arial"/>
              </a:rPr>
              <a:pPr algn="l" rtl="0">
                <a:defRPr sz="1000"/>
              </a:pPr>
              <a:t>0,4</a:t>
            </a:fld>
            <a:endParaRPr lang="de-DE" sz="800" b="0" i="0" u="none" strike="noStrike" baseline="0">
              <a:solidFill>
                <a:srgbClr val="000000"/>
              </a:solidFill>
              <a:latin typeface="Arial"/>
              <a:cs typeface="Arial"/>
            </a:endParaRPr>
          </a:p>
        </xdr:txBody>
      </xdr:sp>
      <xdr:sp macro="" textlink="Pendler!M15">
        <xdr:nvSpPr>
          <xdr:cNvPr id="50" name="Rectangle 92"/>
          <xdr:cNvSpPr>
            <a:spLocks noChangeArrowheads="1"/>
          </xdr:cNvSpPr>
        </xdr:nvSpPr>
        <xdr:spPr bwMode="auto">
          <a:xfrm>
            <a:off x="288" y="579"/>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7701CF8C-74AB-4801-BA8D-6E3CE219AB52}" type="TxLink">
              <a:rPr lang="en-US" sz="800" b="0" i="0" u="none" strike="noStrike" baseline="0">
                <a:solidFill>
                  <a:srgbClr val="000000"/>
                </a:solidFill>
                <a:latin typeface="Arial"/>
                <a:cs typeface="Arial"/>
              </a:rPr>
              <a:pPr algn="l" rtl="0">
                <a:defRPr sz="1000"/>
              </a:pPr>
              <a:t>0,6</a:t>
            </a:fld>
            <a:endParaRPr lang="de-DE" sz="800" b="0" i="0" u="none" strike="noStrike" baseline="0">
              <a:solidFill>
                <a:srgbClr val="000000"/>
              </a:solidFill>
              <a:latin typeface="Arial"/>
              <a:cs typeface="Arial"/>
            </a:endParaRPr>
          </a:p>
        </xdr:txBody>
      </xdr:sp>
      <xdr:sp macro="" textlink="Pendler!M17">
        <xdr:nvSpPr>
          <xdr:cNvPr id="51" name="Rectangle 93"/>
          <xdr:cNvSpPr>
            <a:spLocks noChangeArrowheads="1"/>
          </xdr:cNvSpPr>
        </xdr:nvSpPr>
        <xdr:spPr bwMode="auto">
          <a:xfrm>
            <a:off x="487" y="451"/>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DE31B1BB-8407-4CE6-A3F3-5430B420853A}" type="TxLink">
              <a:rPr lang="en-US" sz="800" b="0" i="0" u="none" strike="noStrike" baseline="0">
                <a:solidFill>
                  <a:srgbClr val="000000"/>
                </a:solidFill>
                <a:latin typeface="Arial"/>
                <a:cs typeface="Arial"/>
              </a:rPr>
              <a:pPr algn="l" rtl="0">
                <a:defRPr sz="1000"/>
              </a:pPr>
              <a:t>0,2</a:t>
            </a:fld>
            <a:endParaRPr lang="de-DE" sz="800" b="0" i="0" u="none" strike="noStrike" baseline="0">
              <a:solidFill>
                <a:srgbClr val="000000"/>
              </a:solidFill>
              <a:latin typeface="Arial"/>
              <a:cs typeface="Arial"/>
            </a:endParaRPr>
          </a:p>
        </xdr:txBody>
      </xdr:sp>
      <xdr:sp macro="" textlink="Pendler!M18">
        <xdr:nvSpPr>
          <xdr:cNvPr id="52" name="Rectangle 95"/>
          <xdr:cNvSpPr>
            <a:spLocks noChangeArrowheads="1"/>
          </xdr:cNvSpPr>
        </xdr:nvSpPr>
        <xdr:spPr bwMode="auto">
          <a:xfrm>
            <a:off x="96" y="653"/>
            <a:ext cx="19"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fld id="{B8C650E0-C214-483A-86F9-27555A2A41AD}" type="TxLink">
              <a:rPr lang="en-US" sz="800" b="0" i="0" u="none" strike="noStrike" baseline="0">
                <a:solidFill>
                  <a:srgbClr val="000000"/>
                </a:solidFill>
                <a:latin typeface="Arial"/>
                <a:cs typeface="Arial"/>
              </a:rPr>
              <a:pPr algn="l" rtl="0">
                <a:defRPr sz="1000"/>
              </a:pPr>
              <a:t>0,4</a:t>
            </a:fld>
            <a:endParaRPr lang="de-DE" sz="800" b="0" i="0" u="none" strike="noStrike" baseline="0">
              <a:solidFill>
                <a:srgbClr val="000000"/>
              </a:solidFill>
              <a:latin typeface="Arial"/>
              <a:cs typeface="Arial"/>
            </a:endParaRPr>
          </a:p>
        </xdr:txBody>
      </xdr:sp>
    </xdr:grpSp>
    <xdr:clientData/>
  </xdr:twoCellAnchor>
  <xdr:twoCellAnchor>
    <xdr:from>
      <xdr:col>7</xdr:col>
      <xdr:colOff>371475</xdr:colOff>
      <xdr:row>29</xdr:row>
      <xdr:rowOff>66675</xdr:rowOff>
    </xdr:from>
    <xdr:to>
      <xdr:col>7</xdr:col>
      <xdr:colOff>609600</xdr:colOff>
      <xdr:row>29</xdr:row>
      <xdr:rowOff>133350</xdr:rowOff>
    </xdr:to>
    <xdr:sp macro="" textlink="">
      <xdr:nvSpPr>
        <xdr:cNvPr id="30776" name="Rectangle 62"/>
        <xdr:cNvSpPr>
          <a:spLocks noChangeArrowheads="1"/>
        </xdr:cNvSpPr>
      </xdr:nvSpPr>
      <xdr:spPr bwMode="auto">
        <a:xfrm>
          <a:off x="6238875" y="5486400"/>
          <a:ext cx="238125" cy="66675"/>
        </a:xfrm>
        <a:prstGeom prst="rect">
          <a:avLst/>
        </a:prstGeom>
        <a:solidFill>
          <a:srgbClr val="537326"/>
        </a:solidFill>
        <a:ln w="9525">
          <a:solidFill>
            <a:srgbClr val="000000"/>
          </a:solidFill>
          <a:round/>
          <a:headEnd/>
          <a:tailEnd/>
        </a:ln>
      </xdr:spPr>
    </xdr:sp>
    <xdr:clientData/>
  </xdr:twoCellAnchor>
  <xdr:twoCellAnchor>
    <xdr:from>
      <xdr:col>8</xdr:col>
      <xdr:colOff>323850</xdr:colOff>
      <xdr:row>29</xdr:row>
      <xdr:rowOff>38100</xdr:rowOff>
    </xdr:from>
    <xdr:to>
      <xdr:col>8</xdr:col>
      <xdr:colOff>498774</xdr:colOff>
      <xdr:row>29</xdr:row>
      <xdr:rowOff>154513</xdr:rowOff>
    </xdr:to>
    <xdr:sp macro="" textlink="">
      <xdr:nvSpPr>
        <xdr:cNvPr id="54" name="Rectangle 18"/>
        <xdr:cNvSpPr>
          <a:spLocks noChangeArrowheads="1"/>
        </xdr:cNvSpPr>
      </xdr:nvSpPr>
      <xdr:spPr bwMode="auto">
        <a:xfrm>
          <a:off x="7029450" y="5534025"/>
          <a:ext cx="174924" cy="116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2,3</a:t>
          </a:r>
        </a:p>
      </xdr:txBody>
    </xdr:sp>
    <xdr:clientData/>
  </xdr:twoCellAnchor>
  <xdr:twoCellAnchor>
    <xdr:from>
      <xdr:col>7</xdr:col>
      <xdr:colOff>781050</xdr:colOff>
      <xdr:row>29</xdr:row>
      <xdr:rowOff>38100</xdr:rowOff>
    </xdr:from>
    <xdr:to>
      <xdr:col>8</xdr:col>
      <xdr:colOff>285750</xdr:colOff>
      <xdr:row>30</xdr:row>
      <xdr:rowOff>19050</xdr:rowOff>
    </xdr:to>
    <xdr:sp macro="" textlink="">
      <xdr:nvSpPr>
        <xdr:cNvPr id="55" name="Rectangle 18"/>
        <xdr:cNvSpPr>
          <a:spLocks noChangeArrowheads="1"/>
        </xdr:cNvSpPr>
      </xdr:nvSpPr>
      <xdr:spPr bwMode="auto">
        <a:xfrm>
          <a:off x="6648450" y="5534025"/>
          <a:ext cx="342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de-DE" sz="800" b="0" i="0" u="none" strike="noStrike" baseline="0">
              <a:solidFill>
                <a:srgbClr val="000000"/>
              </a:solidFill>
              <a:latin typeface="Arial"/>
              <a:cs typeface="Arial"/>
            </a:rPr>
            <a:t>größer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hyperlink" Target="http://statistik.arbeitsagentur.de/cae/servlet/contentblob/4318/publicationFile/854/Qualitaetsbericht-Statistik-Arbeitslose-Arbeitsuchende.pdf" TargetMode="External"/><Relationship Id="rId2" Type="http://schemas.openxmlformats.org/officeDocument/2006/relationships/hyperlink" Target="http://statistik.arbeitsagentur.de/Statischer-Content/Grundlagen/Glossare/Generische-Publikationen/AST-Glossar-Gesamtglossar.pdf" TargetMode="External"/><Relationship Id="rId1" Type="http://schemas.openxmlformats.org/officeDocument/2006/relationships/hyperlink" Target="http://statistik.arbeitsagentur.de/Statischer-Content/Grundlagen/Methodenberichte/Arbeitsmarktstatistik/Generische-Publikationen/Methodenbericht-Integrierte-Arbeitslosenstatistik.pdf"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tatistik.arbeitsagentur.de/Navigation/Statistik/Grundlagen/Klassifikation-der-Berufe/KldB2010/KldB2010-Nav.html"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tatistik.arbeitsagentur.de/"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statistik.arbeitsagentur.de/Statischer-Content/Grundlagen/Glossare/Generische-Publikationen/BST-Glossar-Gesamtglossar.pdf" TargetMode="External"/><Relationship Id="rId2" Type="http://schemas.openxmlformats.org/officeDocument/2006/relationships/hyperlink" Target="http://statistik.arbeitsagentur.de/Statischer-Content/Grundlagen/Glossare/Generische-Publikationen/AST-Glossar.pdf" TargetMode="External"/><Relationship Id="rId1" Type="http://schemas.openxmlformats.org/officeDocument/2006/relationships/hyperlink" Target="http://statistik.arbeitsagentur.de/Statischer-Content/Grundlagen/Qualitaetsberichte/Generische-Publikationen/Qualitaetsbericht-Statistik-Beschaeftigung.pdf" TargetMode="External"/><Relationship Id="rId5" Type="http://schemas.openxmlformats.org/officeDocument/2006/relationships/drawing" Target="../drawings/drawing15.xml"/><Relationship Id="rId4"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statistik.arbeitsagentur.de/cae/servlet/contentblob/4412/publicationFile/858/Qualitaetsbericht-Statistik-Beschaeftigung.pdf"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tatistik.arbeitsagentur.de/Navigation/Statistik/Statistik-nach-Themen/Arbeitslose-und-gemeldetes-Stellenangebot/Arbeitslose/Arbeitslose-Nav.html" TargetMode="External"/><Relationship Id="rId1" Type="http://schemas.openxmlformats.org/officeDocument/2006/relationships/hyperlink" Target="http://statistik.arbeitsagentur.de/Navigation/Statistik/Grundlagen/Methodenberichte/Arbeitsmarktstatistik/Methodenberichte-Arbeitsmarkt-Nav.html" TargetMode="External"/><Relationship Id="rId4"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8" Type="http://schemas.openxmlformats.org/officeDocument/2006/relationships/hyperlink" Target="http://statistik.arbeitsagentur.de/Navigation/Statistik/Statistik-nach-Themen/Beschaeftigung/Beschaeftigung-Nav.html" TargetMode="External"/><Relationship Id="rId13" Type="http://schemas.openxmlformats.org/officeDocument/2006/relationships/hyperlink" Target="http://statistik.arbeitsagentur.de/Navigation/Statistik/Statistik-nach-Themen/Lohnersatzleistungen-SGBIII/Lohnersatzleistungen-SGBIII-Nav.html" TargetMode="External"/><Relationship Id="rId18" Type="http://schemas.openxmlformats.org/officeDocument/2006/relationships/hyperlink" Target="http://statistik.arbeitsagentur.de/Statischer-Content/Grundlagen/Glossare/Generische-Publikationen/Grundsicherung-Glossar-Gesamtglossar.pdf" TargetMode="External"/><Relationship Id="rId26" Type="http://schemas.openxmlformats.org/officeDocument/2006/relationships/hyperlink" Target="http://statistik.arbeitsagentur.de/Navigation/Statistik/Statistik-nach-Themen/Amtliche-Nachrichten-BA/ANBA-Nav.html" TargetMode="External"/><Relationship Id="rId3" Type="http://schemas.openxmlformats.org/officeDocument/2006/relationships/hyperlink" Target="http://www.pub.arbeitsagentur.de/hst/services/statistik/interim/grundlagen/glossare/static/pdf/bst-glossar.pdf" TargetMode="External"/><Relationship Id="rId21" Type="http://schemas.openxmlformats.org/officeDocument/2006/relationships/hyperlink" Target="http://statistik.arbeitsagentur.de/Navigation/Statistik/Statistik-nach-Themen/Arbeitsmarktpolitische-Massnahmen/Arbeitsmarktpolitische-Massnahmen-Nav.html" TargetMode="External"/><Relationship Id="rId7" Type="http://schemas.openxmlformats.org/officeDocument/2006/relationships/hyperlink" Target="http://statistik.arbeitsagentur.de/Navigation/Statistik/Statistik-nach-Themen/Ausbildungsstellenmarkt/Ausbildungsstellenmarkt-Nav.html" TargetMode="External"/><Relationship Id="rId12" Type="http://schemas.openxmlformats.org/officeDocument/2006/relationships/hyperlink" Target="http://statistik.arbeitsagentur.de/Navigation/Statistik/Statistik-nach-Themen/Grundsicherung-fuer-Arbeitsuchende-SGBII/Grundsicherung-fuer-Arbeitsuchende-SGBII-Nav.html" TargetMode="External"/><Relationship Id="rId17" Type="http://schemas.openxmlformats.org/officeDocument/2006/relationships/hyperlink" Target="http://statistik.arbeitsagentur.de/Statischer-Content/Grundlagen/Glossare/Generische-Publikationen/FST-Glossar-Gesamtglossar.pdf" TargetMode="External"/><Relationship Id="rId25" Type="http://schemas.openxmlformats.org/officeDocument/2006/relationships/hyperlink" Target="http://statistik.arbeitsagentur.de/Navigation/Statistik/Statistik-nach-Themen/Arbeitslose-und-gemeldetes-Stellenangebot/Arbeislose-und-gemeldetes-Stellenangebot-Nav.html" TargetMode="External"/><Relationship Id="rId2" Type="http://schemas.openxmlformats.org/officeDocument/2006/relationships/hyperlink" Target="http://www.pub.arbeitsagentur.de/hst/services/statistik/interim/grundlagen/glossare/static/pdf/bb-glossar.pdf" TargetMode="External"/><Relationship Id="rId16" Type="http://schemas.openxmlformats.org/officeDocument/2006/relationships/hyperlink" Target="http://statistik.arbeitsagentur.de/Statischer-Content/Grundlagen/Glossare/Generische-Publikationen/BST-Glossar-Gesamtglossar.pdf" TargetMode="External"/><Relationship Id="rId20" Type="http://schemas.openxmlformats.org/officeDocument/2006/relationships/hyperlink" Target="http://statistik.arbeitsagentur.de/Navigation/Statistik/Statistik-nach-Themen/Arbeitslose-und-gemeldetes-Stellenangebot/Arbeislose-und-gemeldetes-Stellenangebot-Nav.html" TargetMode="External"/><Relationship Id="rId29" Type="http://schemas.openxmlformats.org/officeDocument/2006/relationships/drawing" Target="../drawings/drawing18.xml"/><Relationship Id="rId1" Type="http://schemas.openxmlformats.org/officeDocument/2006/relationships/hyperlink" Target="http://www.pub.arbeitsagentur.de/hst/services/statistik/interim/grundlagen/glossare/static/pdf/ast-glossar.pdf" TargetMode="External"/><Relationship Id="rId6" Type="http://schemas.openxmlformats.org/officeDocument/2006/relationships/hyperlink" Target="http://www.pub.arbeitsagentur.de/hst/services/statistik/interim/grundlagen/glossare/static/pdf/lst-glossar.pdf" TargetMode="External"/><Relationship Id="rId11" Type="http://schemas.openxmlformats.org/officeDocument/2006/relationships/hyperlink" Target="http://statistik.arbeitsagentur.de/Navigation/Statistik/Statistik-nach-Themen/Arbeitsmarkt-im-Ueberblick/Arbeitsmarkt-im-Ueberblick-Nav.html" TargetMode="External"/><Relationship Id="rId24" Type="http://schemas.openxmlformats.org/officeDocument/2006/relationships/hyperlink" Target="http://statistik.arbeitsagentur.de/Navigation/Statistik/Statistik-nach-Regionen/Politische-Gebietsstruktur-Nav.html" TargetMode="External"/><Relationship Id="rId5" Type="http://schemas.openxmlformats.org/officeDocument/2006/relationships/hyperlink" Target="http://www.pub.arbeitsagentur.de/hst/services/statistik/interim/grundlagen/glossare/static/pdf/grundsicherung-glossar.pdf" TargetMode="External"/><Relationship Id="rId15" Type="http://schemas.openxmlformats.org/officeDocument/2006/relationships/hyperlink" Target="http://statistik.arbeitsagentur.de/Statischer-Content/Grundlagen/Glossare/Generische-Publikationen/BB-Glossar-Gesamtglossar.pdf" TargetMode="External"/><Relationship Id="rId23" Type="http://schemas.openxmlformats.org/officeDocument/2006/relationships/hyperlink" Target="http://statistik.arbeitsagentur.de/Navigation/Statistik/Statistik-nach-Themen/Statistik-nach-Wirtschaftszweigen/Statistik-nach-Wirtschaftszweigen-Nav.html" TargetMode="External"/><Relationship Id="rId28" Type="http://schemas.openxmlformats.org/officeDocument/2006/relationships/printerSettings" Target="../printerSettings/printerSettings18.bin"/><Relationship Id="rId10" Type="http://schemas.openxmlformats.org/officeDocument/2006/relationships/hyperlink" Target="http://statistik.arbeitsagentur.de/Navigation/Statistik/Statistik-nach-Themen/Eingliederungsbilanzen/Eingliederungsbilanzen-Nav.html" TargetMode="External"/><Relationship Id="rId19" Type="http://schemas.openxmlformats.org/officeDocument/2006/relationships/hyperlink" Target="http://statistik.arbeitsagentur.de/Statischer-Content/Grundlagen/Glossare/Generische-Publikationen/LST-Glossar-Gesamtglossar.pdf" TargetMode="External"/><Relationship Id="rId4" Type="http://schemas.openxmlformats.org/officeDocument/2006/relationships/hyperlink" Target="http://www.pub.arbeitsagentur.de/hst/services/statistik/interim/grundlagen/glossare/static/pdf/fst-glossar.pdf" TargetMode="External"/><Relationship Id="rId9" Type="http://schemas.openxmlformats.org/officeDocument/2006/relationships/hyperlink" Target="http://statistik.arbeitsagentur.de/Navigation/Statistik/Statistik-nach-Themen/Zeitreihen/Zeitreihen-Nav.html" TargetMode="External"/><Relationship Id="rId14" Type="http://schemas.openxmlformats.org/officeDocument/2006/relationships/hyperlink" Target="http://statistik.arbeitsagentur.de/Statischer-Content/Grundlagen/Glossare/Generische-Publikationen/AST-Glossar-Gesamtglossar.pdf" TargetMode="External"/><Relationship Id="rId22" Type="http://schemas.openxmlformats.org/officeDocument/2006/relationships/hyperlink" Target="http://statistik.arbeitsagentur.de/Navigation/Statistik/Statistik-nach-Themen/Statistik-nach-Berufen/Statistik-nach-Berufen-Nav.html" TargetMode="External"/><Relationship Id="rId27" Type="http://schemas.openxmlformats.org/officeDocument/2006/relationships/hyperlink" Target="http://statistik.arbeitsagentur.de/Navigation/Statistik/Grundlagen/Methodische-Hinweise/Meth-Hinweise-Nav.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Statistik-Service-Suedost@arbeitsagentur.de" TargetMode="External"/><Relationship Id="rId2" Type="http://schemas.openxmlformats.org/officeDocument/2006/relationships/hyperlink" Target="http://statistik.arbeitsagentur.de/Navigation/Statistik/Statistik-nach-Themen/Statistik-nach-Themen-Nav.html" TargetMode="External"/><Relationship Id="rId1" Type="http://schemas.openxmlformats.org/officeDocument/2006/relationships/hyperlink" Target="http://statistik.arbeitsagentur.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L116"/>
  <sheetViews>
    <sheetView workbookViewId="0"/>
  </sheetViews>
  <sheetFormatPr baseColWidth="10" defaultRowHeight="14.25" x14ac:dyDescent="0.2"/>
  <cols>
    <col min="1" max="1" width="16.625" style="192" customWidth="1"/>
    <col min="2" max="2" width="44.625" style="192" customWidth="1"/>
    <col min="3" max="3" width="11.625" style="192" customWidth="1"/>
    <col min="4" max="9" width="8.625" style="192" customWidth="1"/>
    <col min="10" max="16384" width="11" style="192"/>
  </cols>
  <sheetData>
    <row r="1" spans="1:9" x14ac:dyDescent="0.2">
      <c r="A1" s="192" t="s">
        <v>117</v>
      </c>
    </row>
    <row r="4" spans="1:9" x14ac:dyDescent="0.2">
      <c r="A4" s="192" t="s">
        <v>116</v>
      </c>
    </row>
    <row r="5" spans="1:9" x14ac:dyDescent="0.2">
      <c r="A5" s="192" t="s">
        <v>179</v>
      </c>
    </row>
    <row r="7" spans="1:9" x14ac:dyDescent="0.2">
      <c r="A7" s="192" t="s">
        <v>115</v>
      </c>
    </row>
    <row r="8" spans="1:9" x14ac:dyDescent="0.2">
      <c r="A8" s="192" t="s">
        <v>114</v>
      </c>
    </row>
    <row r="10" spans="1:9" x14ac:dyDescent="0.2">
      <c r="A10" s="192" t="s">
        <v>113</v>
      </c>
    </row>
    <row r="12" spans="1:9" x14ac:dyDescent="0.2">
      <c r="D12" s="194"/>
      <c r="E12" s="194"/>
      <c r="F12" s="194"/>
      <c r="G12" s="194"/>
      <c r="H12" s="194"/>
      <c r="I12" s="195"/>
    </row>
    <row r="14" spans="1:9" x14ac:dyDescent="0.2">
      <c r="A14" s="364"/>
      <c r="B14" s="364"/>
      <c r="C14" s="255" t="s">
        <v>109</v>
      </c>
      <c r="D14" s="365" t="s">
        <v>107</v>
      </c>
      <c r="E14" s="365"/>
      <c r="F14" s="365"/>
      <c r="G14" s="365"/>
      <c r="H14" s="365"/>
      <c r="I14" s="365"/>
    </row>
    <row r="15" spans="1:9" x14ac:dyDescent="0.2">
      <c r="A15" s="364"/>
      <c r="B15" s="364"/>
      <c r="C15" s="193" t="s">
        <v>112</v>
      </c>
      <c r="D15" s="366" t="s">
        <v>3</v>
      </c>
      <c r="E15" s="366"/>
      <c r="F15" s="366" t="s">
        <v>0</v>
      </c>
      <c r="G15" s="366"/>
      <c r="H15" s="367" t="s">
        <v>310</v>
      </c>
      <c r="I15" s="367"/>
    </row>
    <row r="16" spans="1:9" ht="22.5" x14ac:dyDescent="0.2">
      <c r="A16" s="364"/>
      <c r="B16" s="364"/>
      <c r="C16" s="193" t="s">
        <v>111</v>
      </c>
      <c r="D16" s="361" t="s">
        <v>367</v>
      </c>
      <c r="E16" s="361" t="s">
        <v>368</v>
      </c>
      <c r="F16" s="361" t="s">
        <v>367</v>
      </c>
      <c r="G16" s="361" t="s">
        <v>368</v>
      </c>
      <c r="H16" s="361" t="s">
        <v>367</v>
      </c>
      <c r="I16" s="362" t="s">
        <v>368</v>
      </c>
    </row>
    <row r="17" spans="1:12" x14ac:dyDescent="0.2">
      <c r="A17" s="193" t="s">
        <v>1</v>
      </c>
      <c r="B17" s="193" t="s">
        <v>110</v>
      </c>
      <c r="C17" s="193"/>
      <c r="D17" s="361"/>
      <c r="E17" s="361"/>
      <c r="F17" s="361"/>
      <c r="G17" s="361"/>
      <c r="H17" s="361"/>
      <c r="I17" s="362"/>
    </row>
    <row r="18" spans="1:12" x14ac:dyDescent="0.2">
      <c r="A18" s="363" t="s">
        <v>2</v>
      </c>
      <c r="B18" s="254" t="s">
        <v>3</v>
      </c>
      <c r="C18" s="254"/>
      <c r="D18" s="194">
        <v>2448910</v>
      </c>
      <c r="E18" s="194">
        <v>2607607</v>
      </c>
      <c r="F18" s="194">
        <v>33749</v>
      </c>
      <c r="G18" s="194">
        <v>36119</v>
      </c>
      <c r="H18" s="194">
        <v>2368</v>
      </c>
      <c r="I18" s="195">
        <v>2531</v>
      </c>
      <c r="K18" s="271"/>
      <c r="L18" s="272"/>
    </row>
    <row r="19" spans="1:12" x14ac:dyDescent="0.2">
      <c r="A19" s="363"/>
      <c r="B19" s="254" t="s">
        <v>130</v>
      </c>
      <c r="C19" s="254"/>
      <c r="D19" s="194">
        <v>542477</v>
      </c>
      <c r="E19" s="194">
        <v>597374</v>
      </c>
      <c r="F19" s="194">
        <v>7741</v>
      </c>
      <c r="G19" s="194">
        <v>8358</v>
      </c>
      <c r="H19" s="194">
        <v>362</v>
      </c>
      <c r="I19" s="195">
        <v>421</v>
      </c>
    </row>
    <row r="20" spans="1:12" x14ac:dyDescent="0.2">
      <c r="A20" s="363"/>
      <c r="B20" s="254" t="s">
        <v>129</v>
      </c>
      <c r="C20" s="254"/>
      <c r="D20" s="194">
        <v>495718</v>
      </c>
      <c r="E20" s="194">
        <v>509652</v>
      </c>
      <c r="F20" s="194">
        <v>8010</v>
      </c>
      <c r="G20" s="194">
        <v>8562</v>
      </c>
      <c r="H20" s="194">
        <v>738</v>
      </c>
      <c r="I20" s="195">
        <v>762</v>
      </c>
    </row>
    <row r="21" spans="1:12" x14ac:dyDescent="0.2">
      <c r="A21" s="363"/>
      <c r="B21" s="254" t="s">
        <v>128</v>
      </c>
      <c r="C21" s="254"/>
      <c r="D21" s="194">
        <v>575500</v>
      </c>
      <c r="E21" s="194">
        <v>612708</v>
      </c>
      <c r="F21" s="194">
        <v>5193</v>
      </c>
      <c r="G21" s="194">
        <v>5589</v>
      </c>
      <c r="H21" s="194">
        <v>410</v>
      </c>
      <c r="I21" s="195">
        <v>506</v>
      </c>
    </row>
    <row r="22" spans="1:12" x14ac:dyDescent="0.2">
      <c r="A22" s="363"/>
      <c r="B22" s="254" t="s">
        <v>127</v>
      </c>
      <c r="C22" s="254"/>
      <c r="D22" s="194">
        <v>45832</v>
      </c>
      <c r="E22" s="194">
        <v>48243</v>
      </c>
      <c r="F22" s="194">
        <v>298</v>
      </c>
      <c r="G22" s="194">
        <v>338</v>
      </c>
      <c r="H22" s="194">
        <v>39</v>
      </c>
      <c r="I22" s="195">
        <v>36</v>
      </c>
    </row>
    <row r="23" spans="1:12" x14ac:dyDescent="0.2">
      <c r="A23" s="363"/>
      <c r="B23" s="254" t="s">
        <v>126</v>
      </c>
      <c r="C23" s="254"/>
      <c r="D23" s="194">
        <v>651071</v>
      </c>
      <c r="E23" s="194">
        <v>674576</v>
      </c>
      <c r="F23" s="194">
        <v>10931</v>
      </c>
      <c r="G23" s="194">
        <v>11322</v>
      </c>
      <c r="H23" s="194">
        <v>740</v>
      </c>
      <c r="I23" s="195">
        <v>706</v>
      </c>
    </row>
    <row r="24" spans="1:12" x14ac:dyDescent="0.2">
      <c r="A24" s="363"/>
      <c r="B24" s="254" t="s">
        <v>6</v>
      </c>
      <c r="C24" s="254"/>
      <c r="D24" s="194">
        <v>1130642</v>
      </c>
      <c r="E24" s="194">
        <v>1181229</v>
      </c>
      <c r="F24" s="194">
        <v>20908</v>
      </c>
      <c r="G24" s="194">
        <v>22319</v>
      </c>
      <c r="H24" s="194">
        <v>1343</v>
      </c>
      <c r="I24" s="195">
        <v>1442</v>
      </c>
    </row>
    <row r="25" spans="1:12" x14ac:dyDescent="0.2">
      <c r="A25" s="363"/>
      <c r="B25" s="254" t="s">
        <v>7</v>
      </c>
      <c r="C25" s="254"/>
      <c r="D25" s="194">
        <v>912222</v>
      </c>
      <c r="E25" s="194">
        <v>986566</v>
      </c>
      <c r="F25" s="194">
        <v>9474</v>
      </c>
      <c r="G25" s="194">
        <v>9998</v>
      </c>
      <c r="H25" s="194">
        <v>736</v>
      </c>
      <c r="I25" s="195">
        <v>778</v>
      </c>
    </row>
    <row r="26" spans="1:12" x14ac:dyDescent="0.2">
      <c r="A26" s="363"/>
      <c r="B26" s="254" t="s">
        <v>8</v>
      </c>
      <c r="C26" s="254"/>
      <c r="D26" s="194">
        <v>120583</v>
      </c>
      <c r="E26" s="194">
        <v>124535</v>
      </c>
      <c r="F26" s="194">
        <v>783</v>
      </c>
      <c r="G26" s="194">
        <v>780</v>
      </c>
      <c r="H26" s="194">
        <v>94</v>
      </c>
      <c r="I26" s="195">
        <v>83</v>
      </c>
    </row>
    <row r="27" spans="1:12" x14ac:dyDescent="0.2">
      <c r="A27" s="363"/>
      <c r="B27" s="254" t="s">
        <v>9</v>
      </c>
      <c r="C27" s="254"/>
      <c r="D27" s="194">
        <v>147151</v>
      </c>
      <c r="E27" s="194">
        <v>150223</v>
      </c>
      <c r="F27" s="194">
        <v>1008</v>
      </c>
      <c r="G27" s="194">
        <v>1072</v>
      </c>
      <c r="H27" s="194">
        <v>116</v>
      </c>
      <c r="I27" s="195">
        <v>128</v>
      </c>
    </row>
    <row r="28" spans="1:12" x14ac:dyDescent="0.2">
      <c r="A28" s="363"/>
      <c r="B28" s="254" t="s">
        <v>4</v>
      </c>
      <c r="C28" s="254"/>
      <c r="D28" s="194">
        <v>138312</v>
      </c>
      <c r="E28" s="194">
        <v>165054</v>
      </c>
      <c r="F28" s="194">
        <v>1576</v>
      </c>
      <c r="G28" s="194">
        <v>1950</v>
      </c>
      <c r="H28" s="194">
        <v>79</v>
      </c>
      <c r="I28" s="195">
        <v>100</v>
      </c>
    </row>
    <row r="29" spans="1:12" x14ac:dyDescent="0.2">
      <c r="A29" s="363" t="s">
        <v>10</v>
      </c>
      <c r="B29" s="254" t="s">
        <v>3</v>
      </c>
      <c r="C29" s="254"/>
      <c r="D29" s="194">
        <v>221062</v>
      </c>
      <c r="E29" s="194">
        <v>245635</v>
      </c>
      <c r="F29" s="194">
        <v>2424</v>
      </c>
      <c r="G29" s="194">
        <v>2810</v>
      </c>
      <c r="H29" s="194">
        <v>848</v>
      </c>
      <c r="I29" s="195">
        <v>951</v>
      </c>
    </row>
    <row r="30" spans="1:12" x14ac:dyDescent="0.2">
      <c r="A30" s="363"/>
      <c r="B30" s="254" t="s">
        <v>130</v>
      </c>
      <c r="C30" s="254"/>
      <c r="D30" s="194">
        <v>44259</v>
      </c>
      <c r="E30" s="194">
        <v>52196</v>
      </c>
      <c r="F30" s="194">
        <v>588</v>
      </c>
      <c r="G30" s="194">
        <v>684</v>
      </c>
      <c r="H30" s="194">
        <v>142</v>
      </c>
      <c r="I30" s="195">
        <v>177</v>
      </c>
    </row>
    <row r="31" spans="1:12" x14ac:dyDescent="0.2">
      <c r="A31" s="363"/>
      <c r="B31" s="254" t="s">
        <v>129</v>
      </c>
      <c r="C31" s="254"/>
      <c r="D31" s="194">
        <v>44682</v>
      </c>
      <c r="E31" s="194">
        <v>47861</v>
      </c>
      <c r="F31" s="194">
        <v>600</v>
      </c>
      <c r="G31" s="194">
        <v>670</v>
      </c>
      <c r="H31" s="194">
        <v>254</v>
      </c>
      <c r="I31" s="195">
        <v>281</v>
      </c>
    </row>
    <row r="32" spans="1:12" x14ac:dyDescent="0.2">
      <c r="A32" s="363"/>
      <c r="B32" s="254" t="s">
        <v>128</v>
      </c>
      <c r="C32" s="254"/>
      <c r="D32" s="194">
        <v>58062</v>
      </c>
      <c r="E32" s="194">
        <v>62834</v>
      </c>
      <c r="F32" s="194">
        <v>405</v>
      </c>
      <c r="G32" s="194">
        <v>457</v>
      </c>
      <c r="H32" s="194">
        <v>130</v>
      </c>
      <c r="I32" s="195">
        <v>161</v>
      </c>
    </row>
    <row r="33" spans="1:9" x14ac:dyDescent="0.2">
      <c r="A33" s="363"/>
      <c r="B33" s="254" t="s">
        <v>127</v>
      </c>
      <c r="C33" s="254"/>
      <c r="D33" s="194">
        <v>5592</v>
      </c>
      <c r="E33" s="194">
        <v>5968</v>
      </c>
      <c r="F33" s="194">
        <v>29</v>
      </c>
      <c r="G33" s="194">
        <v>36</v>
      </c>
      <c r="H33" s="194">
        <v>9</v>
      </c>
      <c r="I33" s="195">
        <v>9</v>
      </c>
    </row>
    <row r="34" spans="1:9" x14ac:dyDescent="0.2">
      <c r="A34" s="363"/>
      <c r="B34" s="254" t="s">
        <v>126</v>
      </c>
      <c r="C34" s="254"/>
      <c r="D34" s="194">
        <v>58427</v>
      </c>
      <c r="E34" s="194">
        <v>62870</v>
      </c>
      <c r="F34" s="194">
        <v>717</v>
      </c>
      <c r="G34" s="194">
        <v>840</v>
      </c>
      <c r="H34" s="194">
        <v>287</v>
      </c>
      <c r="I34" s="195">
        <v>301</v>
      </c>
    </row>
    <row r="35" spans="1:9" x14ac:dyDescent="0.2">
      <c r="A35" s="363"/>
      <c r="B35" s="254" t="s">
        <v>6</v>
      </c>
      <c r="C35" s="254"/>
      <c r="D35" s="194">
        <v>85920</v>
      </c>
      <c r="E35" s="194">
        <v>95854</v>
      </c>
      <c r="F35" s="194">
        <v>1299</v>
      </c>
      <c r="G35" s="194">
        <v>1556</v>
      </c>
      <c r="H35" s="194">
        <v>456</v>
      </c>
      <c r="I35" s="195">
        <v>545</v>
      </c>
    </row>
    <row r="36" spans="1:9" x14ac:dyDescent="0.2">
      <c r="A36" s="363"/>
      <c r="B36" s="254" t="s">
        <v>7</v>
      </c>
      <c r="C36" s="254"/>
      <c r="D36" s="194">
        <v>90534</v>
      </c>
      <c r="E36" s="194">
        <v>100476</v>
      </c>
      <c r="F36" s="194">
        <v>851</v>
      </c>
      <c r="G36" s="194">
        <v>915</v>
      </c>
      <c r="H36" s="194">
        <v>299</v>
      </c>
      <c r="I36" s="195">
        <v>322</v>
      </c>
    </row>
    <row r="37" spans="1:9" x14ac:dyDescent="0.2">
      <c r="A37" s="363"/>
      <c r="B37" s="254" t="s">
        <v>8</v>
      </c>
      <c r="C37" s="254"/>
      <c r="D37" s="194">
        <v>15743</v>
      </c>
      <c r="E37" s="194">
        <v>16080</v>
      </c>
      <c r="F37" s="194">
        <v>88</v>
      </c>
      <c r="G37" s="194">
        <v>99</v>
      </c>
      <c r="H37" s="194">
        <v>32</v>
      </c>
      <c r="I37" s="195">
        <v>17</v>
      </c>
    </row>
    <row r="38" spans="1:9" x14ac:dyDescent="0.2">
      <c r="A38" s="363"/>
      <c r="B38" s="254" t="s">
        <v>9</v>
      </c>
      <c r="C38" s="254"/>
      <c r="D38" s="194">
        <v>18825</v>
      </c>
      <c r="E38" s="194">
        <v>19319</v>
      </c>
      <c r="F38" s="194">
        <v>101</v>
      </c>
      <c r="G38" s="194">
        <v>117</v>
      </c>
      <c r="H38" s="194">
        <v>35</v>
      </c>
      <c r="I38" s="195">
        <v>45</v>
      </c>
    </row>
    <row r="39" spans="1:9" x14ac:dyDescent="0.2">
      <c r="A39" s="363"/>
      <c r="B39" s="254" t="s">
        <v>4</v>
      </c>
      <c r="C39" s="254"/>
      <c r="D39" s="194">
        <v>10040</v>
      </c>
      <c r="E39" s="194">
        <v>13906</v>
      </c>
      <c r="F39" s="194">
        <v>85</v>
      </c>
      <c r="G39" s="194">
        <v>123</v>
      </c>
      <c r="H39" s="194">
        <v>26</v>
      </c>
      <c r="I39" s="195">
        <v>22</v>
      </c>
    </row>
    <row r="40" spans="1:9" x14ac:dyDescent="0.2">
      <c r="A40" s="363" t="s">
        <v>11</v>
      </c>
      <c r="B40" s="254" t="s">
        <v>3</v>
      </c>
      <c r="C40" s="254"/>
      <c r="D40" s="194">
        <v>86386</v>
      </c>
      <c r="E40" s="194">
        <v>98696</v>
      </c>
      <c r="F40" s="194">
        <v>893</v>
      </c>
      <c r="G40" s="194">
        <v>943</v>
      </c>
      <c r="H40" s="194">
        <v>33</v>
      </c>
      <c r="I40" s="195">
        <v>39</v>
      </c>
    </row>
    <row r="41" spans="1:9" x14ac:dyDescent="0.2">
      <c r="A41" s="363"/>
      <c r="B41" s="254" t="s">
        <v>130</v>
      </c>
      <c r="C41" s="254"/>
      <c r="D41" s="194">
        <v>25704</v>
      </c>
      <c r="E41" s="194">
        <v>30173</v>
      </c>
      <c r="F41" s="194">
        <v>166</v>
      </c>
      <c r="G41" s="194">
        <v>162</v>
      </c>
      <c r="H41" s="194">
        <v>5</v>
      </c>
      <c r="I41" s="195">
        <v>3</v>
      </c>
    </row>
    <row r="42" spans="1:9" x14ac:dyDescent="0.2">
      <c r="A42" s="363"/>
      <c r="B42" s="254" t="s">
        <v>129</v>
      </c>
      <c r="C42" s="254"/>
      <c r="D42" s="194">
        <v>16814</v>
      </c>
      <c r="E42" s="194">
        <v>18499</v>
      </c>
      <c r="F42" s="194">
        <v>215</v>
      </c>
      <c r="G42" s="194">
        <v>261</v>
      </c>
      <c r="H42" s="194">
        <v>4</v>
      </c>
      <c r="I42" s="195">
        <v>8</v>
      </c>
    </row>
    <row r="43" spans="1:9" x14ac:dyDescent="0.2">
      <c r="A43" s="363"/>
      <c r="B43" s="254" t="s">
        <v>128</v>
      </c>
      <c r="C43" s="254"/>
      <c r="D43" s="194">
        <v>18990</v>
      </c>
      <c r="E43" s="194">
        <v>21499</v>
      </c>
      <c r="F43" s="194">
        <v>178</v>
      </c>
      <c r="G43" s="194">
        <v>179</v>
      </c>
      <c r="H43" s="194">
        <v>7</v>
      </c>
      <c r="I43" s="195">
        <v>12</v>
      </c>
    </row>
    <row r="44" spans="1:9" x14ac:dyDescent="0.2">
      <c r="A44" s="363"/>
      <c r="B44" s="254" t="s">
        <v>127</v>
      </c>
      <c r="C44" s="254"/>
      <c r="D44" s="194">
        <v>1148</v>
      </c>
      <c r="E44" s="194">
        <v>1207</v>
      </c>
      <c r="F44" s="194">
        <v>8</v>
      </c>
      <c r="G44" s="194">
        <v>7</v>
      </c>
      <c r="H44" s="194" t="s">
        <v>369</v>
      </c>
      <c r="I44" s="195">
        <v>0</v>
      </c>
    </row>
    <row r="45" spans="1:9" x14ac:dyDescent="0.2">
      <c r="A45" s="363"/>
      <c r="B45" s="254" t="s">
        <v>126</v>
      </c>
      <c r="C45" s="254"/>
      <c r="D45" s="194">
        <v>17954</v>
      </c>
      <c r="E45" s="194">
        <v>19878</v>
      </c>
      <c r="F45" s="194">
        <v>259</v>
      </c>
      <c r="G45" s="194">
        <v>254</v>
      </c>
      <c r="H45" s="194">
        <v>14</v>
      </c>
      <c r="I45" s="195">
        <v>12</v>
      </c>
    </row>
    <row r="46" spans="1:9" x14ac:dyDescent="0.2">
      <c r="A46" s="363"/>
      <c r="B46" s="254" t="s">
        <v>6</v>
      </c>
      <c r="C46" s="254"/>
      <c r="D46" s="194">
        <v>37699</v>
      </c>
      <c r="E46" s="194">
        <v>42243</v>
      </c>
      <c r="F46" s="194">
        <v>493</v>
      </c>
      <c r="G46" s="194">
        <v>508</v>
      </c>
      <c r="H46" s="194">
        <v>18</v>
      </c>
      <c r="I46" s="195">
        <v>20</v>
      </c>
    </row>
    <row r="47" spans="1:9" x14ac:dyDescent="0.2">
      <c r="A47" s="363"/>
      <c r="B47" s="254" t="s">
        <v>7</v>
      </c>
      <c r="C47" s="254"/>
      <c r="D47" s="194">
        <v>35720</v>
      </c>
      <c r="E47" s="194">
        <v>41154</v>
      </c>
      <c r="F47" s="194">
        <v>269</v>
      </c>
      <c r="G47" s="194">
        <v>288</v>
      </c>
      <c r="H47" s="194">
        <v>8</v>
      </c>
      <c r="I47" s="195">
        <v>10</v>
      </c>
    </row>
    <row r="48" spans="1:9" x14ac:dyDescent="0.2">
      <c r="A48" s="363"/>
      <c r="B48" s="254" t="s">
        <v>8</v>
      </c>
      <c r="C48" s="254"/>
      <c r="D48" s="194">
        <v>3592</v>
      </c>
      <c r="E48" s="194">
        <v>3989</v>
      </c>
      <c r="F48" s="194">
        <v>26</v>
      </c>
      <c r="G48" s="194">
        <v>19</v>
      </c>
      <c r="H48" s="194" t="s">
        <v>369</v>
      </c>
      <c r="I48" s="195" t="s">
        <v>369</v>
      </c>
    </row>
    <row r="49" spans="1:9" x14ac:dyDescent="0.2">
      <c r="A49" s="363"/>
      <c r="B49" s="254" t="s">
        <v>9</v>
      </c>
      <c r="C49" s="254"/>
      <c r="D49" s="194">
        <v>3599</v>
      </c>
      <c r="E49" s="194">
        <v>3870</v>
      </c>
      <c r="F49" s="194">
        <v>38</v>
      </c>
      <c r="G49" s="194">
        <v>48</v>
      </c>
      <c r="H49" s="194">
        <v>3</v>
      </c>
      <c r="I49" s="195" t="s">
        <v>369</v>
      </c>
    </row>
    <row r="50" spans="1:9" x14ac:dyDescent="0.2">
      <c r="A50" s="363"/>
      <c r="B50" s="254" t="s">
        <v>4</v>
      </c>
      <c r="C50" s="254"/>
      <c r="D50" s="194">
        <v>5776</v>
      </c>
      <c r="E50" s="194">
        <v>7440</v>
      </c>
      <c r="F50" s="194">
        <v>67</v>
      </c>
      <c r="G50" s="194">
        <v>80</v>
      </c>
      <c r="H50" s="194" t="s">
        <v>369</v>
      </c>
      <c r="I50" s="195">
        <v>4</v>
      </c>
    </row>
    <row r="51" spans="1:9" x14ac:dyDescent="0.2">
      <c r="A51" s="363" t="s">
        <v>12</v>
      </c>
      <c r="B51" s="254" t="s">
        <v>3</v>
      </c>
      <c r="C51" s="254"/>
      <c r="D51" s="194">
        <v>130572</v>
      </c>
      <c r="E51" s="194">
        <v>146295</v>
      </c>
      <c r="F51" s="194">
        <v>737</v>
      </c>
      <c r="G51" s="194">
        <v>766</v>
      </c>
      <c r="H51" s="194">
        <v>365</v>
      </c>
      <c r="I51" s="195">
        <v>339</v>
      </c>
    </row>
    <row r="52" spans="1:9" x14ac:dyDescent="0.2">
      <c r="A52" s="363"/>
      <c r="B52" s="254" t="s">
        <v>130</v>
      </c>
      <c r="C52" s="254"/>
      <c r="D52" s="194">
        <v>38597</v>
      </c>
      <c r="E52" s="194">
        <v>44601</v>
      </c>
      <c r="F52" s="194">
        <v>193</v>
      </c>
      <c r="G52" s="194">
        <v>225</v>
      </c>
      <c r="H52" s="194">
        <v>54</v>
      </c>
      <c r="I52" s="195">
        <v>59</v>
      </c>
    </row>
    <row r="53" spans="1:9" x14ac:dyDescent="0.2">
      <c r="A53" s="363"/>
      <c r="B53" s="254" t="s">
        <v>129</v>
      </c>
      <c r="C53" s="254"/>
      <c r="D53" s="194">
        <v>26353</v>
      </c>
      <c r="E53" s="194">
        <v>28559</v>
      </c>
      <c r="F53" s="194">
        <v>183</v>
      </c>
      <c r="G53" s="194">
        <v>191</v>
      </c>
      <c r="H53" s="194">
        <v>127</v>
      </c>
      <c r="I53" s="195">
        <v>117</v>
      </c>
    </row>
    <row r="54" spans="1:9" x14ac:dyDescent="0.2">
      <c r="A54" s="363"/>
      <c r="B54" s="254" t="s">
        <v>128</v>
      </c>
      <c r="C54" s="254"/>
      <c r="D54" s="194">
        <v>30423</v>
      </c>
      <c r="E54" s="194">
        <v>34698</v>
      </c>
      <c r="F54" s="194">
        <v>144</v>
      </c>
      <c r="G54" s="194">
        <v>146</v>
      </c>
      <c r="H54" s="194">
        <v>50</v>
      </c>
      <c r="I54" s="195">
        <v>65</v>
      </c>
    </row>
    <row r="55" spans="1:9" x14ac:dyDescent="0.2">
      <c r="A55" s="363"/>
      <c r="B55" s="254" t="s">
        <v>127</v>
      </c>
      <c r="C55" s="254"/>
      <c r="D55" s="194">
        <v>2331</v>
      </c>
      <c r="E55" s="194">
        <v>2599</v>
      </c>
      <c r="F55" s="194">
        <v>17</v>
      </c>
      <c r="G55" s="194">
        <v>16</v>
      </c>
      <c r="H55" s="194" t="s">
        <v>369</v>
      </c>
      <c r="I55" s="195">
        <v>3</v>
      </c>
    </row>
    <row r="56" spans="1:9" x14ac:dyDescent="0.2">
      <c r="A56" s="363"/>
      <c r="B56" s="254" t="s">
        <v>126</v>
      </c>
      <c r="C56" s="254"/>
      <c r="D56" s="194">
        <v>29255</v>
      </c>
      <c r="E56" s="194">
        <v>31291</v>
      </c>
      <c r="F56" s="194">
        <v>177</v>
      </c>
      <c r="G56" s="194">
        <v>161</v>
      </c>
      <c r="H56" s="194">
        <v>124</v>
      </c>
      <c r="I56" s="195">
        <v>88</v>
      </c>
    </row>
    <row r="57" spans="1:9" x14ac:dyDescent="0.2">
      <c r="A57" s="363"/>
      <c r="B57" s="254" t="s">
        <v>6</v>
      </c>
      <c r="C57" s="254"/>
      <c r="D57" s="194">
        <v>62423</v>
      </c>
      <c r="E57" s="194">
        <v>67920</v>
      </c>
      <c r="F57" s="194">
        <v>421</v>
      </c>
      <c r="G57" s="194">
        <v>435</v>
      </c>
      <c r="H57" s="194">
        <v>239</v>
      </c>
      <c r="I57" s="195">
        <v>217</v>
      </c>
    </row>
    <row r="58" spans="1:9" x14ac:dyDescent="0.2">
      <c r="A58" s="363"/>
      <c r="B58" s="254" t="s">
        <v>7</v>
      </c>
      <c r="C58" s="254"/>
      <c r="D58" s="194">
        <v>51569</v>
      </c>
      <c r="E58" s="194">
        <v>59470</v>
      </c>
      <c r="F58" s="194">
        <v>214</v>
      </c>
      <c r="G58" s="194">
        <v>232</v>
      </c>
      <c r="H58" s="194">
        <v>98</v>
      </c>
      <c r="I58" s="195">
        <v>87</v>
      </c>
    </row>
    <row r="59" spans="1:9" x14ac:dyDescent="0.2">
      <c r="A59" s="363"/>
      <c r="B59" s="254" t="s">
        <v>8</v>
      </c>
      <c r="C59" s="254"/>
      <c r="D59" s="194">
        <v>5798</v>
      </c>
      <c r="E59" s="194">
        <v>6687</v>
      </c>
      <c r="F59" s="194">
        <v>25</v>
      </c>
      <c r="G59" s="194">
        <v>22</v>
      </c>
      <c r="H59" s="194">
        <v>12</v>
      </c>
      <c r="I59" s="195">
        <v>10</v>
      </c>
    </row>
    <row r="60" spans="1:9" x14ac:dyDescent="0.2">
      <c r="A60" s="363"/>
      <c r="B60" s="254" t="s">
        <v>9</v>
      </c>
      <c r="C60" s="254"/>
      <c r="D60" s="194">
        <v>7169</v>
      </c>
      <c r="E60" s="194">
        <v>7671</v>
      </c>
      <c r="F60" s="194">
        <v>54</v>
      </c>
      <c r="G60" s="194">
        <v>50</v>
      </c>
      <c r="H60" s="194">
        <v>8</v>
      </c>
      <c r="I60" s="195">
        <v>18</v>
      </c>
    </row>
    <row r="61" spans="1:9" x14ac:dyDescent="0.2">
      <c r="A61" s="363"/>
      <c r="B61" s="254" t="s">
        <v>4</v>
      </c>
      <c r="C61" s="254"/>
      <c r="D61" s="194">
        <v>3613</v>
      </c>
      <c r="E61" s="194">
        <v>4547</v>
      </c>
      <c r="F61" s="194">
        <v>23</v>
      </c>
      <c r="G61" s="194">
        <v>27</v>
      </c>
      <c r="H61" s="194" t="s">
        <v>369</v>
      </c>
      <c r="I61" s="195">
        <v>7</v>
      </c>
    </row>
    <row r="62" spans="1:9" x14ac:dyDescent="0.2">
      <c r="A62" s="363" t="s">
        <v>108</v>
      </c>
      <c r="B62" s="254" t="s">
        <v>3</v>
      </c>
      <c r="C62" s="254"/>
      <c r="D62" s="194">
        <v>8566</v>
      </c>
      <c r="E62" s="194">
        <v>10053</v>
      </c>
      <c r="F62" s="194">
        <v>5</v>
      </c>
      <c r="G62" s="194">
        <v>6</v>
      </c>
      <c r="H62" s="194">
        <v>40</v>
      </c>
      <c r="I62" s="195">
        <v>31</v>
      </c>
    </row>
    <row r="63" spans="1:9" x14ac:dyDescent="0.2">
      <c r="A63" s="363"/>
      <c r="B63" s="254" t="s">
        <v>130</v>
      </c>
      <c r="C63" s="254"/>
      <c r="D63" s="194">
        <v>3114</v>
      </c>
      <c r="E63" s="194">
        <v>3755</v>
      </c>
      <c r="F63" s="194" t="s">
        <v>369</v>
      </c>
      <c r="G63" s="194" t="s">
        <v>369</v>
      </c>
      <c r="H63" s="194" t="s">
        <v>369</v>
      </c>
      <c r="I63" s="195">
        <v>6</v>
      </c>
    </row>
    <row r="64" spans="1:9" x14ac:dyDescent="0.2">
      <c r="A64" s="363"/>
      <c r="B64" s="254" t="s">
        <v>129</v>
      </c>
      <c r="C64" s="254"/>
      <c r="D64" s="194">
        <v>1625</v>
      </c>
      <c r="E64" s="194">
        <v>1858</v>
      </c>
      <c r="F64" s="194">
        <v>0</v>
      </c>
      <c r="G64" s="194" t="s">
        <v>369</v>
      </c>
      <c r="H64" s="194">
        <v>22</v>
      </c>
      <c r="I64" s="195">
        <v>15</v>
      </c>
    </row>
    <row r="65" spans="1:9" x14ac:dyDescent="0.2">
      <c r="A65" s="363"/>
      <c r="B65" s="254" t="s">
        <v>128</v>
      </c>
      <c r="C65" s="254"/>
      <c r="D65" s="194">
        <v>1839</v>
      </c>
      <c r="E65" s="194">
        <v>2211</v>
      </c>
      <c r="F65" s="194" t="s">
        <v>369</v>
      </c>
      <c r="G65" s="194" t="s">
        <v>369</v>
      </c>
      <c r="H65" s="194" t="s">
        <v>369</v>
      </c>
      <c r="I65" s="195">
        <v>5</v>
      </c>
    </row>
    <row r="66" spans="1:9" x14ac:dyDescent="0.2">
      <c r="A66" s="363"/>
      <c r="B66" s="254" t="s">
        <v>127</v>
      </c>
      <c r="C66" s="254"/>
      <c r="D66" s="194">
        <v>80</v>
      </c>
      <c r="E66" s="194">
        <v>91</v>
      </c>
      <c r="F66" s="194">
        <v>0</v>
      </c>
      <c r="G66" s="194">
        <v>0</v>
      </c>
      <c r="H66" s="194">
        <v>0</v>
      </c>
      <c r="I66" s="195">
        <v>0</v>
      </c>
    </row>
    <row r="67" spans="1:9" x14ac:dyDescent="0.2">
      <c r="A67" s="363"/>
      <c r="B67" s="254" t="s">
        <v>126</v>
      </c>
      <c r="C67" s="254"/>
      <c r="D67" s="194">
        <v>1784</v>
      </c>
      <c r="E67" s="194">
        <v>1984</v>
      </c>
      <c r="F67" s="194" t="s">
        <v>369</v>
      </c>
      <c r="G67" s="194" t="s">
        <v>369</v>
      </c>
      <c r="H67" s="194">
        <v>9</v>
      </c>
      <c r="I67" s="195">
        <v>3</v>
      </c>
    </row>
    <row r="68" spans="1:9" x14ac:dyDescent="0.2">
      <c r="A68" s="363"/>
      <c r="B68" s="254" t="s">
        <v>6</v>
      </c>
      <c r="C68" s="254"/>
      <c r="D68" s="194">
        <v>4139</v>
      </c>
      <c r="E68" s="194">
        <v>4801</v>
      </c>
      <c r="F68" s="194" t="s">
        <v>369</v>
      </c>
      <c r="G68" s="194" t="s">
        <v>369</v>
      </c>
      <c r="H68" s="194">
        <v>25</v>
      </c>
      <c r="I68" s="195">
        <v>19</v>
      </c>
    </row>
    <row r="69" spans="1:9" x14ac:dyDescent="0.2">
      <c r="A69" s="363"/>
      <c r="B69" s="254" t="s">
        <v>7</v>
      </c>
      <c r="C69" s="254"/>
      <c r="D69" s="194">
        <v>3731</v>
      </c>
      <c r="E69" s="194">
        <v>4449</v>
      </c>
      <c r="F69" s="194" t="s">
        <v>369</v>
      </c>
      <c r="G69" s="194" t="s">
        <v>369</v>
      </c>
      <c r="H69" s="194" t="s">
        <v>369</v>
      </c>
      <c r="I69" s="195">
        <v>10</v>
      </c>
    </row>
    <row r="70" spans="1:9" x14ac:dyDescent="0.2">
      <c r="A70" s="363"/>
      <c r="B70" s="254" t="s">
        <v>8</v>
      </c>
      <c r="C70" s="254"/>
      <c r="D70" s="194">
        <v>331</v>
      </c>
      <c r="E70" s="194">
        <v>356</v>
      </c>
      <c r="F70" s="194">
        <v>0</v>
      </c>
      <c r="G70" s="194">
        <v>0</v>
      </c>
      <c r="H70" s="194" t="s">
        <v>369</v>
      </c>
      <c r="I70" s="195">
        <v>0</v>
      </c>
    </row>
    <row r="71" spans="1:9" x14ac:dyDescent="0.2">
      <c r="A71" s="363"/>
      <c r="B71" s="254" t="s">
        <v>9</v>
      </c>
      <c r="C71" s="254"/>
      <c r="D71" s="194">
        <v>241</v>
      </c>
      <c r="E71" s="194">
        <v>293</v>
      </c>
      <c r="F71" s="194">
        <v>0</v>
      </c>
      <c r="G71" s="194">
        <v>0</v>
      </c>
      <c r="H71" s="194" t="s">
        <v>369</v>
      </c>
      <c r="I71" s="195">
        <v>0</v>
      </c>
    </row>
    <row r="72" spans="1:9" x14ac:dyDescent="0.2">
      <c r="A72" s="363"/>
      <c r="B72" s="254" t="s">
        <v>4</v>
      </c>
      <c r="C72" s="254"/>
      <c r="D72" s="194">
        <v>124</v>
      </c>
      <c r="E72" s="194">
        <v>154</v>
      </c>
      <c r="F72" s="194" t="s">
        <v>369</v>
      </c>
      <c r="G72" s="194">
        <v>0</v>
      </c>
      <c r="H72" s="194">
        <v>0</v>
      </c>
      <c r="I72" s="195" t="s">
        <v>369</v>
      </c>
    </row>
    <row r="73" spans="1:9" x14ac:dyDescent="0.2">
      <c r="A73" s="363" t="s">
        <v>13</v>
      </c>
      <c r="B73" s="254" t="s">
        <v>3</v>
      </c>
      <c r="C73" s="254"/>
      <c r="D73" s="194">
        <v>19408</v>
      </c>
      <c r="E73" s="194">
        <v>21909</v>
      </c>
      <c r="F73" s="194">
        <v>423</v>
      </c>
      <c r="G73" s="194">
        <v>426</v>
      </c>
      <c r="H73" s="194">
        <v>54</v>
      </c>
      <c r="I73" s="195">
        <v>48</v>
      </c>
    </row>
    <row r="74" spans="1:9" x14ac:dyDescent="0.2">
      <c r="A74" s="363"/>
      <c r="B74" s="254" t="s">
        <v>130</v>
      </c>
      <c r="C74" s="254"/>
      <c r="D74" s="194">
        <v>6880</v>
      </c>
      <c r="E74" s="194">
        <v>7954</v>
      </c>
      <c r="F74" s="194">
        <v>122</v>
      </c>
      <c r="G74" s="194">
        <v>140</v>
      </c>
      <c r="H74" s="194">
        <v>11</v>
      </c>
      <c r="I74" s="195">
        <v>10</v>
      </c>
    </row>
    <row r="75" spans="1:9" x14ac:dyDescent="0.2">
      <c r="A75" s="363"/>
      <c r="B75" s="254" t="s">
        <v>129</v>
      </c>
      <c r="C75" s="254"/>
      <c r="D75" s="194">
        <v>3573</v>
      </c>
      <c r="E75" s="194">
        <v>4067</v>
      </c>
      <c r="F75" s="194">
        <v>95</v>
      </c>
      <c r="G75" s="194">
        <v>107</v>
      </c>
      <c r="H75" s="194">
        <v>13</v>
      </c>
      <c r="I75" s="195">
        <v>19</v>
      </c>
    </row>
    <row r="76" spans="1:9" x14ac:dyDescent="0.2">
      <c r="A76" s="363"/>
      <c r="B76" s="254" t="s">
        <v>128</v>
      </c>
      <c r="C76" s="254"/>
      <c r="D76" s="194">
        <v>4065</v>
      </c>
      <c r="E76" s="194">
        <v>4666</v>
      </c>
      <c r="F76" s="194">
        <v>89</v>
      </c>
      <c r="G76" s="194">
        <v>69</v>
      </c>
      <c r="H76" s="194">
        <v>13</v>
      </c>
      <c r="I76" s="195">
        <v>8</v>
      </c>
    </row>
    <row r="77" spans="1:9" x14ac:dyDescent="0.2">
      <c r="A77" s="363"/>
      <c r="B77" s="254" t="s">
        <v>127</v>
      </c>
      <c r="C77" s="254"/>
      <c r="D77" s="194">
        <v>196</v>
      </c>
      <c r="E77" s="194">
        <v>248</v>
      </c>
      <c r="F77" s="194">
        <v>3</v>
      </c>
      <c r="G77" s="194">
        <v>5</v>
      </c>
      <c r="H77" s="194" t="s">
        <v>369</v>
      </c>
      <c r="I77" s="195">
        <v>0</v>
      </c>
    </row>
    <row r="78" spans="1:9" x14ac:dyDescent="0.2">
      <c r="A78" s="363"/>
      <c r="B78" s="254" t="s">
        <v>126</v>
      </c>
      <c r="C78" s="254"/>
      <c r="D78" s="194">
        <v>4021</v>
      </c>
      <c r="E78" s="194">
        <v>4229</v>
      </c>
      <c r="F78" s="194">
        <v>102</v>
      </c>
      <c r="G78" s="194">
        <v>87</v>
      </c>
      <c r="H78" s="194">
        <v>11</v>
      </c>
      <c r="I78" s="195">
        <v>10</v>
      </c>
    </row>
    <row r="79" spans="1:9" x14ac:dyDescent="0.2">
      <c r="A79" s="363"/>
      <c r="B79" s="254" t="s">
        <v>6</v>
      </c>
      <c r="C79" s="254"/>
      <c r="D79" s="194">
        <v>9686</v>
      </c>
      <c r="E79" s="194">
        <v>10728</v>
      </c>
      <c r="F79" s="194">
        <v>274</v>
      </c>
      <c r="G79" s="194">
        <v>262</v>
      </c>
      <c r="H79" s="194">
        <v>28</v>
      </c>
      <c r="I79" s="195">
        <v>26</v>
      </c>
    </row>
    <row r="80" spans="1:9" x14ac:dyDescent="0.2">
      <c r="A80" s="363"/>
      <c r="B80" s="254" t="s">
        <v>7</v>
      </c>
      <c r="C80" s="254"/>
      <c r="D80" s="194">
        <v>7815</v>
      </c>
      <c r="E80" s="194">
        <v>9043</v>
      </c>
      <c r="F80" s="194">
        <v>114</v>
      </c>
      <c r="G80" s="194">
        <v>121</v>
      </c>
      <c r="H80" s="194">
        <v>18</v>
      </c>
      <c r="I80" s="195">
        <v>17</v>
      </c>
    </row>
    <row r="81" spans="1:9" x14ac:dyDescent="0.2">
      <c r="A81" s="363"/>
      <c r="B81" s="254" t="s">
        <v>8</v>
      </c>
      <c r="C81" s="254"/>
      <c r="D81" s="194">
        <v>704</v>
      </c>
      <c r="E81" s="194">
        <v>843</v>
      </c>
      <c r="F81" s="194">
        <v>11</v>
      </c>
      <c r="G81" s="194">
        <v>15</v>
      </c>
      <c r="H81" s="194" t="s">
        <v>369</v>
      </c>
      <c r="I81" s="195" t="s">
        <v>369</v>
      </c>
    </row>
    <row r="82" spans="1:9" x14ac:dyDescent="0.2">
      <c r="A82" s="363"/>
      <c r="B82" s="254" t="s">
        <v>9</v>
      </c>
      <c r="C82" s="254"/>
      <c r="D82" s="194">
        <v>530</v>
      </c>
      <c r="E82" s="194">
        <v>550</v>
      </c>
      <c r="F82" s="194">
        <v>12</v>
      </c>
      <c r="G82" s="194">
        <v>10</v>
      </c>
      <c r="H82" s="194" t="s">
        <v>369</v>
      </c>
      <c r="I82" s="195" t="s">
        <v>369</v>
      </c>
    </row>
    <row r="83" spans="1:9" x14ac:dyDescent="0.2">
      <c r="A83" s="363"/>
      <c r="B83" s="254" t="s">
        <v>4</v>
      </c>
      <c r="C83" s="254"/>
      <c r="D83" s="194">
        <v>673</v>
      </c>
      <c r="E83" s="194">
        <v>745</v>
      </c>
      <c r="F83" s="194">
        <v>12</v>
      </c>
      <c r="G83" s="194">
        <v>18</v>
      </c>
      <c r="H83" s="194" t="s">
        <v>369</v>
      </c>
      <c r="I83" s="195" t="s">
        <v>369</v>
      </c>
    </row>
    <row r="84" spans="1:9" x14ac:dyDescent="0.2">
      <c r="A84" s="363" t="s">
        <v>14</v>
      </c>
      <c r="B84" s="254" t="s">
        <v>3</v>
      </c>
      <c r="C84" s="254"/>
      <c r="D84" s="194">
        <v>6592</v>
      </c>
      <c r="E84" s="194">
        <v>7452</v>
      </c>
      <c r="F84" s="194">
        <v>22</v>
      </c>
      <c r="G84" s="194">
        <v>18</v>
      </c>
      <c r="H84" s="194">
        <v>39</v>
      </c>
      <c r="I84" s="195">
        <v>35</v>
      </c>
    </row>
    <row r="85" spans="1:9" x14ac:dyDescent="0.2">
      <c r="A85" s="363"/>
      <c r="B85" s="254" t="s">
        <v>130</v>
      </c>
      <c r="C85" s="254"/>
      <c r="D85" s="194">
        <v>2155</v>
      </c>
      <c r="E85" s="194">
        <v>2468</v>
      </c>
      <c r="F85" s="194">
        <v>4</v>
      </c>
      <c r="G85" s="194">
        <v>6</v>
      </c>
      <c r="H85" s="194" t="s">
        <v>369</v>
      </c>
      <c r="I85" s="195" t="s">
        <v>369</v>
      </c>
    </row>
    <row r="86" spans="1:9" x14ac:dyDescent="0.2">
      <c r="A86" s="363"/>
      <c r="B86" s="254" t="s">
        <v>129</v>
      </c>
      <c r="C86" s="254"/>
      <c r="D86" s="194">
        <v>1221</v>
      </c>
      <c r="E86" s="194">
        <v>1359</v>
      </c>
      <c r="F86" s="194">
        <v>7</v>
      </c>
      <c r="G86" s="194" t="s">
        <v>369</v>
      </c>
      <c r="H86" s="194">
        <v>14</v>
      </c>
      <c r="I86" s="195">
        <v>10</v>
      </c>
    </row>
    <row r="87" spans="1:9" x14ac:dyDescent="0.2">
      <c r="A87" s="363"/>
      <c r="B87" s="254" t="s">
        <v>128</v>
      </c>
      <c r="C87" s="254"/>
      <c r="D87" s="194">
        <v>1539</v>
      </c>
      <c r="E87" s="194">
        <v>1740</v>
      </c>
      <c r="F87" s="194" t="s">
        <v>369</v>
      </c>
      <c r="G87" s="194">
        <v>5</v>
      </c>
      <c r="H87" s="194" t="s">
        <v>369</v>
      </c>
      <c r="I87" s="195">
        <v>15</v>
      </c>
    </row>
    <row r="88" spans="1:9" x14ac:dyDescent="0.2">
      <c r="A88" s="363"/>
      <c r="B88" s="254" t="s">
        <v>127</v>
      </c>
      <c r="C88" s="254"/>
      <c r="D88" s="194">
        <v>82</v>
      </c>
      <c r="E88" s="194">
        <v>105</v>
      </c>
      <c r="F88" s="194">
        <v>0</v>
      </c>
      <c r="G88" s="194">
        <v>0</v>
      </c>
      <c r="H88" s="194">
        <v>0</v>
      </c>
      <c r="I88" s="195" t="s">
        <v>369</v>
      </c>
    </row>
    <row r="89" spans="1:9" x14ac:dyDescent="0.2">
      <c r="A89" s="363"/>
      <c r="B89" s="254" t="s">
        <v>126</v>
      </c>
      <c r="C89" s="254"/>
      <c r="D89" s="194">
        <v>1438</v>
      </c>
      <c r="E89" s="194">
        <v>1617</v>
      </c>
      <c r="F89" s="194">
        <v>8</v>
      </c>
      <c r="G89" s="194" t="s">
        <v>369</v>
      </c>
      <c r="H89" s="194">
        <v>12</v>
      </c>
      <c r="I89" s="195">
        <v>6</v>
      </c>
    </row>
    <row r="90" spans="1:9" x14ac:dyDescent="0.2">
      <c r="A90" s="363"/>
      <c r="B90" s="254" t="s">
        <v>6</v>
      </c>
      <c r="C90" s="254"/>
      <c r="D90" s="194">
        <v>3139</v>
      </c>
      <c r="E90" s="194">
        <v>3336</v>
      </c>
      <c r="F90" s="194">
        <v>16</v>
      </c>
      <c r="G90" s="194">
        <v>10</v>
      </c>
      <c r="H90" s="194">
        <v>28</v>
      </c>
      <c r="I90" s="195">
        <v>22</v>
      </c>
    </row>
    <row r="91" spans="1:9" x14ac:dyDescent="0.2">
      <c r="A91" s="363"/>
      <c r="B91" s="254" t="s">
        <v>7</v>
      </c>
      <c r="C91" s="254"/>
      <c r="D91" s="194">
        <v>2776</v>
      </c>
      <c r="E91" s="194">
        <v>3284</v>
      </c>
      <c r="F91" s="194">
        <v>5</v>
      </c>
      <c r="G91" s="194" t="s">
        <v>369</v>
      </c>
      <c r="H91" s="194" t="s">
        <v>369</v>
      </c>
      <c r="I91" s="195">
        <v>10</v>
      </c>
    </row>
    <row r="92" spans="1:9" x14ac:dyDescent="0.2">
      <c r="A92" s="363"/>
      <c r="B92" s="254" t="s">
        <v>8</v>
      </c>
      <c r="C92" s="254"/>
      <c r="D92" s="194">
        <v>282</v>
      </c>
      <c r="E92" s="194">
        <v>374</v>
      </c>
      <c r="F92" s="194">
        <v>0</v>
      </c>
      <c r="G92" s="194">
        <v>0</v>
      </c>
      <c r="H92" s="194" t="s">
        <v>369</v>
      </c>
      <c r="I92" s="195">
        <v>0</v>
      </c>
    </row>
    <row r="93" spans="1:9" x14ac:dyDescent="0.2">
      <c r="A93" s="363"/>
      <c r="B93" s="254" t="s">
        <v>9</v>
      </c>
      <c r="C93" s="254"/>
      <c r="D93" s="194">
        <v>238</v>
      </c>
      <c r="E93" s="194">
        <v>295</v>
      </c>
      <c r="F93" s="194">
        <v>0</v>
      </c>
      <c r="G93" s="194" t="s">
        <v>369</v>
      </c>
      <c r="H93" s="194" t="s">
        <v>369</v>
      </c>
      <c r="I93" s="195">
        <v>3</v>
      </c>
    </row>
    <row r="94" spans="1:9" x14ac:dyDescent="0.2">
      <c r="A94" s="363"/>
      <c r="B94" s="254" t="s">
        <v>4</v>
      </c>
      <c r="C94" s="254"/>
      <c r="D94" s="194">
        <v>157</v>
      </c>
      <c r="E94" s="194">
        <v>163</v>
      </c>
      <c r="F94" s="194" t="s">
        <v>369</v>
      </c>
      <c r="G94" s="194">
        <v>0</v>
      </c>
      <c r="H94" s="194">
        <v>0</v>
      </c>
      <c r="I94" s="195">
        <v>0</v>
      </c>
    </row>
    <row r="95" spans="1:9" x14ac:dyDescent="0.2">
      <c r="A95" s="363" t="s">
        <v>15</v>
      </c>
      <c r="B95" s="254" t="s">
        <v>3</v>
      </c>
      <c r="C95" s="254"/>
      <c r="D95" s="194">
        <v>6137</v>
      </c>
      <c r="E95" s="194">
        <v>6892</v>
      </c>
      <c r="F95" s="194">
        <v>13</v>
      </c>
      <c r="G95" s="194">
        <v>9</v>
      </c>
      <c r="H95" s="194">
        <v>30</v>
      </c>
      <c r="I95" s="195">
        <v>23</v>
      </c>
    </row>
    <row r="96" spans="1:9" x14ac:dyDescent="0.2">
      <c r="A96" s="363"/>
      <c r="B96" s="254" t="s">
        <v>130</v>
      </c>
      <c r="C96" s="254"/>
      <c r="D96" s="194">
        <v>1832</v>
      </c>
      <c r="E96" s="194">
        <v>2171</v>
      </c>
      <c r="F96" s="194">
        <v>4</v>
      </c>
      <c r="G96" s="194" t="s">
        <v>369</v>
      </c>
      <c r="H96" s="194">
        <v>6</v>
      </c>
      <c r="I96" s="195" t="s">
        <v>369</v>
      </c>
    </row>
    <row r="97" spans="1:9" x14ac:dyDescent="0.2">
      <c r="A97" s="363"/>
      <c r="B97" s="254" t="s">
        <v>129</v>
      </c>
      <c r="C97" s="254"/>
      <c r="D97" s="194">
        <v>1185</v>
      </c>
      <c r="E97" s="194">
        <v>1316</v>
      </c>
      <c r="F97" s="194">
        <v>6</v>
      </c>
      <c r="G97" s="194" t="s">
        <v>369</v>
      </c>
      <c r="H97" s="194">
        <v>9</v>
      </c>
      <c r="I97" s="195">
        <v>5</v>
      </c>
    </row>
    <row r="98" spans="1:9" x14ac:dyDescent="0.2">
      <c r="A98" s="363"/>
      <c r="B98" s="254" t="s">
        <v>128</v>
      </c>
      <c r="C98" s="254"/>
      <c r="D98" s="194">
        <v>1406</v>
      </c>
      <c r="E98" s="194">
        <v>1594</v>
      </c>
      <c r="F98" s="194">
        <v>0</v>
      </c>
      <c r="G98" s="194" t="s">
        <v>369</v>
      </c>
      <c r="H98" s="194">
        <v>5</v>
      </c>
      <c r="I98" s="195">
        <v>6</v>
      </c>
    </row>
    <row r="99" spans="1:9" x14ac:dyDescent="0.2">
      <c r="A99" s="363"/>
      <c r="B99" s="254" t="s">
        <v>127</v>
      </c>
      <c r="C99" s="254"/>
      <c r="D99" s="194">
        <v>55</v>
      </c>
      <c r="E99" s="194">
        <v>61</v>
      </c>
      <c r="F99" s="194">
        <v>0</v>
      </c>
      <c r="G99" s="194">
        <v>0</v>
      </c>
      <c r="H99" s="194">
        <v>0</v>
      </c>
      <c r="I99" s="195" t="s">
        <v>369</v>
      </c>
    </row>
    <row r="100" spans="1:9" x14ac:dyDescent="0.2">
      <c r="A100" s="363"/>
      <c r="B100" s="254" t="s">
        <v>126</v>
      </c>
      <c r="C100" s="254"/>
      <c r="D100" s="194">
        <v>1589</v>
      </c>
      <c r="E100" s="194">
        <v>1647</v>
      </c>
      <c r="F100" s="194">
        <v>3</v>
      </c>
      <c r="G100" s="194">
        <v>3</v>
      </c>
      <c r="H100" s="194">
        <v>10</v>
      </c>
      <c r="I100" s="195">
        <v>7</v>
      </c>
    </row>
    <row r="101" spans="1:9" x14ac:dyDescent="0.2">
      <c r="A101" s="363"/>
      <c r="B101" s="254" t="s">
        <v>6</v>
      </c>
      <c r="C101" s="254"/>
      <c r="D101" s="194">
        <v>3035</v>
      </c>
      <c r="E101" s="194">
        <v>3257</v>
      </c>
      <c r="F101" s="194">
        <v>7</v>
      </c>
      <c r="G101" s="194" t="s">
        <v>369</v>
      </c>
      <c r="H101" s="194">
        <v>22</v>
      </c>
      <c r="I101" s="195">
        <v>12</v>
      </c>
    </row>
    <row r="102" spans="1:9" x14ac:dyDescent="0.2">
      <c r="A102" s="363"/>
      <c r="B102" s="254" t="s">
        <v>7</v>
      </c>
      <c r="C102" s="254"/>
      <c r="D102" s="194">
        <v>2620</v>
      </c>
      <c r="E102" s="194">
        <v>3046</v>
      </c>
      <c r="F102" s="194" t="s">
        <v>369</v>
      </c>
      <c r="G102" s="194" t="s">
        <v>369</v>
      </c>
      <c r="H102" s="194" t="s">
        <v>369</v>
      </c>
      <c r="I102" s="195" t="s">
        <v>369</v>
      </c>
    </row>
    <row r="103" spans="1:9" x14ac:dyDescent="0.2">
      <c r="A103" s="363"/>
      <c r="B103" s="254" t="s">
        <v>8</v>
      </c>
      <c r="C103" s="254"/>
      <c r="D103" s="194">
        <v>252</v>
      </c>
      <c r="E103" s="194">
        <v>297</v>
      </c>
      <c r="F103" s="194" t="s">
        <v>369</v>
      </c>
      <c r="G103" s="194">
        <v>0</v>
      </c>
      <c r="H103" s="194" t="s">
        <v>369</v>
      </c>
      <c r="I103" s="195" t="s">
        <v>369</v>
      </c>
    </row>
    <row r="104" spans="1:9" x14ac:dyDescent="0.2">
      <c r="A104" s="363"/>
      <c r="B104" s="254" t="s">
        <v>9</v>
      </c>
      <c r="C104" s="254"/>
      <c r="D104" s="194">
        <v>160</v>
      </c>
      <c r="E104" s="194">
        <v>189</v>
      </c>
      <c r="F104" s="194" t="s">
        <v>369</v>
      </c>
      <c r="G104" s="194">
        <v>0</v>
      </c>
      <c r="H104" s="194" t="s">
        <v>369</v>
      </c>
      <c r="I104" s="195">
        <v>0</v>
      </c>
    </row>
    <row r="105" spans="1:9" x14ac:dyDescent="0.2">
      <c r="A105" s="363"/>
      <c r="B105" s="254" t="s">
        <v>4</v>
      </c>
      <c r="C105" s="254"/>
      <c r="D105" s="194">
        <v>70</v>
      </c>
      <c r="E105" s="194">
        <v>103</v>
      </c>
      <c r="F105" s="194">
        <v>0</v>
      </c>
      <c r="G105" s="194">
        <v>0</v>
      </c>
      <c r="H105" s="194">
        <v>0</v>
      </c>
      <c r="I105" s="195" t="s">
        <v>369</v>
      </c>
    </row>
    <row r="106" spans="1:9" x14ac:dyDescent="0.2">
      <c r="A106" s="363" t="s">
        <v>16</v>
      </c>
      <c r="B106" s="254" t="s">
        <v>3</v>
      </c>
      <c r="C106" s="254"/>
      <c r="D106" s="194">
        <v>8773</v>
      </c>
      <c r="E106" s="194">
        <v>9927</v>
      </c>
      <c r="F106" s="194">
        <v>18</v>
      </c>
      <c r="G106" s="194">
        <v>17</v>
      </c>
      <c r="H106" s="194">
        <v>25</v>
      </c>
      <c r="I106" s="195">
        <v>27</v>
      </c>
    </row>
    <row r="107" spans="1:9" x14ac:dyDescent="0.2">
      <c r="A107" s="363"/>
      <c r="B107" s="254" t="s">
        <v>130</v>
      </c>
      <c r="C107" s="254"/>
      <c r="D107" s="194">
        <v>2834</v>
      </c>
      <c r="E107" s="194">
        <v>3270</v>
      </c>
      <c r="F107" s="194" t="s">
        <v>369</v>
      </c>
      <c r="G107" s="194">
        <v>11</v>
      </c>
      <c r="H107" s="194">
        <v>5</v>
      </c>
      <c r="I107" s="195">
        <v>4</v>
      </c>
    </row>
    <row r="108" spans="1:9" x14ac:dyDescent="0.2">
      <c r="A108" s="363"/>
      <c r="B108" s="254" t="s">
        <v>129</v>
      </c>
      <c r="C108" s="254"/>
      <c r="D108" s="194">
        <v>1484</v>
      </c>
      <c r="E108" s="194">
        <v>1669</v>
      </c>
      <c r="F108" s="194">
        <v>5</v>
      </c>
      <c r="G108" s="194">
        <v>0</v>
      </c>
      <c r="H108" s="194">
        <v>8</v>
      </c>
      <c r="I108" s="195">
        <v>9</v>
      </c>
    </row>
    <row r="109" spans="1:9" x14ac:dyDescent="0.2">
      <c r="A109" s="363"/>
      <c r="B109" s="254" t="s">
        <v>128</v>
      </c>
      <c r="C109" s="254"/>
      <c r="D109" s="194">
        <v>2020</v>
      </c>
      <c r="E109" s="194">
        <v>2253</v>
      </c>
      <c r="F109" s="194">
        <v>0</v>
      </c>
      <c r="G109" s="194">
        <v>0</v>
      </c>
      <c r="H109" s="194">
        <v>3</v>
      </c>
      <c r="I109" s="195">
        <v>4</v>
      </c>
    </row>
    <row r="110" spans="1:9" x14ac:dyDescent="0.2">
      <c r="A110" s="363"/>
      <c r="B110" s="254" t="s">
        <v>127</v>
      </c>
      <c r="C110" s="254"/>
      <c r="D110" s="194">
        <v>125</v>
      </c>
      <c r="E110" s="194">
        <v>145</v>
      </c>
      <c r="F110" s="194" t="s">
        <v>369</v>
      </c>
      <c r="G110" s="194">
        <v>0</v>
      </c>
      <c r="H110" s="194">
        <v>0</v>
      </c>
      <c r="I110" s="195">
        <v>0</v>
      </c>
    </row>
    <row r="111" spans="1:9" x14ac:dyDescent="0.2">
      <c r="A111" s="363"/>
      <c r="B111" s="254" t="s">
        <v>126</v>
      </c>
      <c r="C111" s="254"/>
      <c r="D111" s="194">
        <v>2124</v>
      </c>
      <c r="E111" s="194">
        <v>2310</v>
      </c>
      <c r="F111" s="194">
        <v>8</v>
      </c>
      <c r="G111" s="194">
        <v>5</v>
      </c>
      <c r="H111" s="194">
        <v>9</v>
      </c>
      <c r="I111" s="195">
        <v>10</v>
      </c>
    </row>
    <row r="112" spans="1:9" x14ac:dyDescent="0.2">
      <c r="A112" s="363"/>
      <c r="B112" s="254" t="s">
        <v>6</v>
      </c>
      <c r="C112" s="254"/>
      <c r="D112" s="194">
        <v>4209</v>
      </c>
      <c r="E112" s="194">
        <v>4712</v>
      </c>
      <c r="F112" s="194">
        <v>7</v>
      </c>
      <c r="G112" s="194" t="s">
        <v>369</v>
      </c>
      <c r="H112" s="194">
        <v>17</v>
      </c>
      <c r="I112" s="195">
        <v>23</v>
      </c>
    </row>
    <row r="113" spans="1:9" x14ac:dyDescent="0.2">
      <c r="A113" s="363"/>
      <c r="B113" s="254" t="s">
        <v>7</v>
      </c>
      <c r="C113" s="254"/>
      <c r="D113" s="194">
        <v>3744</v>
      </c>
      <c r="E113" s="194">
        <v>4204</v>
      </c>
      <c r="F113" s="194">
        <v>8</v>
      </c>
      <c r="G113" s="194">
        <v>8</v>
      </c>
      <c r="H113" s="194" t="s">
        <v>369</v>
      </c>
      <c r="I113" s="195">
        <v>4</v>
      </c>
    </row>
    <row r="114" spans="1:9" x14ac:dyDescent="0.2">
      <c r="A114" s="363"/>
      <c r="B114" s="254" t="s">
        <v>8</v>
      </c>
      <c r="C114" s="254"/>
      <c r="D114" s="194">
        <v>312</v>
      </c>
      <c r="E114" s="194">
        <v>372</v>
      </c>
      <c r="F114" s="194">
        <v>0</v>
      </c>
      <c r="G114" s="194">
        <v>0</v>
      </c>
      <c r="H114" s="194">
        <v>0</v>
      </c>
      <c r="I114" s="195">
        <v>0</v>
      </c>
    </row>
    <row r="115" spans="1:9" x14ac:dyDescent="0.2">
      <c r="A115" s="363"/>
      <c r="B115" s="254" t="s">
        <v>9</v>
      </c>
      <c r="C115" s="254"/>
      <c r="D115" s="194">
        <v>322</v>
      </c>
      <c r="E115" s="194">
        <v>359</v>
      </c>
      <c r="F115" s="194" t="s">
        <v>369</v>
      </c>
      <c r="G115" s="194" t="s">
        <v>369</v>
      </c>
      <c r="H115" s="194" t="s">
        <v>369</v>
      </c>
      <c r="I115" s="195">
        <v>0</v>
      </c>
    </row>
    <row r="116" spans="1:9" x14ac:dyDescent="0.2">
      <c r="A116" s="363"/>
      <c r="B116" s="254" t="s">
        <v>4</v>
      </c>
      <c r="C116" s="254"/>
      <c r="D116" s="194">
        <v>186</v>
      </c>
      <c r="E116" s="194">
        <v>280</v>
      </c>
      <c r="F116" s="194" t="s">
        <v>369</v>
      </c>
      <c r="G116" s="194" t="s">
        <v>369</v>
      </c>
      <c r="H116" s="194">
        <v>0</v>
      </c>
      <c r="I116" s="195">
        <v>0</v>
      </c>
    </row>
  </sheetData>
  <mergeCells count="15">
    <mergeCell ref="A14:A16"/>
    <mergeCell ref="B14:B16"/>
    <mergeCell ref="D14:I14"/>
    <mergeCell ref="D15:E15"/>
    <mergeCell ref="F15:G15"/>
    <mergeCell ref="H15:I15"/>
    <mergeCell ref="A84:A94"/>
    <mergeCell ref="A95:A105"/>
    <mergeCell ref="A106:A116"/>
    <mergeCell ref="A18:A28"/>
    <mergeCell ref="A29:A39"/>
    <mergeCell ref="A40:A50"/>
    <mergeCell ref="A51:A61"/>
    <mergeCell ref="A62:A72"/>
    <mergeCell ref="A73:A83"/>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4" tint="0.59999389629810485"/>
    <pageSetUpPr fitToPage="1"/>
  </sheetPr>
  <dimension ref="A1:J33"/>
  <sheetViews>
    <sheetView showGridLines="0" zoomScaleNormal="100" workbookViewId="0"/>
  </sheetViews>
  <sheetFormatPr baseColWidth="10" defaultRowHeight="14.25" x14ac:dyDescent="0.2"/>
  <cols>
    <col min="10" max="10" width="7.75" customWidth="1"/>
    <col min="11" max="11" width="11" customWidth="1"/>
  </cols>
  <sheetData>
    <row r="1" spans="1:10" ht="33.75" customHeight="1" x14ac:dyDescent="0.2">
      <c r="A1" s="7"/>
      <c r="B1" s="7"/>
      <c r="C1" s="7"/>
      <c r="D1" s="7"/>
      <c r="E1" s="7"/>
      <c r="F1" s="7"/>
      <c r="G1" s="7"/>
      <c r="H1" s="7"/>
      <c r="I1" s="7"/>
      <c r="J1" s="119" t="s">
        <v>122</v>
      </c>
    </row>
    <row r="2" spans="1:10" ht="19.5" customHeight="1" x14ac:dyDescent="0.2"/>
    <row r="3" spans="1:10" ht="27" customHeight="1" x14ac:dyDescent="0.2">
      <c r="A3" s="405" t="s">
        <v>298</v>
      </c>
      <c r="B3" s="410"/>
      <c r="C3" s="410"/>
      <c r="D3" s="410"/>
      <c r="E3" s="410"/>
      <c r="F3" s="410"/>
      <c r="G3" s="410"/>
      <c r="H3" s="410"/>
      <c r="I3" s="410"/>
      <c r="J3" s="410"/>
    </row>
    <row r="4" spans="1:10" ht="11.25" customHeight="1" x14ac:dyDescent="0.2">
      <c r="A4" s="10" t="s">
        <v>163</v>
      </c>
      <c r="B4" s="1"/>
      <c r="C4" s="1"/>
      <c r="D4" s="1"/>
      <c r="E4" s="1"/>
      <c r="F4" s="1"/>
      <c r="G4" s="1"/>
      <c r="H4" s="1"/>
      <c r="I4" s="1"/>
      <c r="J4" s="1"/>
    </row>
    <row r="5" spans="1:10" ht="11.25" customHeight="1" x14ac:dyDescent="0.2">
      <c r="A5" s="9" t="s">
        <v>373</v>
      </c>
      <c r="B5" s="1"/>
      <c r="C5" s="1"/>
      <c r="D5" s="1"/>
      <c r="E5" s="101"/>
      <c r="F5" s="1"/>
      <c r="G5" s="1"/>
      <c r="H5" s="1"/>
      <c r="I5" s="1"/>
      <c r="J5" s="1"/>
    </row>
    <row r="33" spans="1:10" ht="11.25" customHeight="1" x14ac:dyDescent="0.2">
      <c r="A33" s="412" t="s">
        <v>372</v>
      </c>
      <c r="B33" s="413"/>
      <c r="C33" s="413"/>
      <c r="D33" s="413"/>
      <c r="J33" s="103" t="s">
        <v>18</v>
      </c>
    </row>
  </sheetData>
  <mergeCells count="2">
    <mergeCell ref="A3:J3"/>
    <mergeCell ref="A33:D33"/>
  </mergeCells>
  <pageMargins left="0.70866141732283472" right="0.70866141732283472" top="0.78740157480314965" bottom="0.78740157480314965"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4" tint="0.59999389629810485"/>
    <pageSetUpPr fitToPage="1"/>
  </sheetPr>
  <dimension ref="A1:J33"/>
  <sheetViews>
    <sheetView showGridLines="0" zoomScaleNormal="100" workbookViewId="0"/>
  </sheetViews>
  <sheetFormatPr baseColWidth="10" defaultRowHeight="14.25" x14ac:dyDescent="0.2"/>
  <sheetData>
    <row r="1" spans="1:10" ht="33.75" customHeight="1" x14ac:dyDescent="0.2">
      <c r="A1" s="7"/>
      <c r="B1" s="7"/>
      <c r="C1" s="7"/>
      <c r="D1" s="7"/>
      <c r="E1" s="7"/>
      <c r="F1" s="7"/>
      <c r="G1" s="7"/>
      <c r="H1" s="7"/>
      <c r="I1" s="7"/>
      <c r="J1" s="119" t="s">
        <v>122</v>
      </c>
    </row>
    <row r="2" spans="1:10" ht="21.75" customHeight="1" x14ac:dyDescent="0.2"/>
    <row r="3" spans="1:10" ht="24" customHeight="1" x14ac:dyDescent="0.2">
      <c r="A3" s="405" t="s">
        <v>297</v>
      </c>
      <c r="B3" s="410"/>
      <c r="C3" s="410"/>
      <c r="D3" s="410"/>
      <c r="E3" s="410"/>
      <c r="F3" s="410"/>
      <c r="G3" s="410"/>
      <c r="H3" s="410"/>
      <c r="I3" s="410"/>
      <c r="J3" s="410"/>
    </row>
    <row r="4" spans="1:10" ht="11.25" customHeight="1" x14ac:dyDescent="0.2">
      <c r="A4" s="10" t="s">
        <v>163</v>
      </c>
      <c r="B4" s="1"/>
      <c r="C4" s="1"/>
      <c r="D4" s="1"/>
      <c r="E4" s="1"/>
      <c r="F4" s="1"/>
      <c r="G4" s="1"/>
      <c r="H4" s="1"/>
      <c r="I4" s="1"/>
      <c r="J4" s="1"/>
    </row>
    <row r="5" spans="1:10" ht="11.25" customHeight="1" x14ac:dyDescent="0.2">
      <c r="A5" s="9" t="s">
        <v>373</v>
      </c>
      <c r="B5" s="1"/>
      <c r="C5" s="1"/>
      <c r="D5" s="1"/>
      <c r="E5" s="101"/>
      <c r="F5" s="1"/>
      <c r="G5" s="1"/>
      <c r="H5" s="1"/>
      <c r="I5" s="1"/>
      <c r="J5" s="1"/>
    </row>
    <row r="33" spans="1:10" x14ac:dyDescent="0.2">
      <c r="A33" s="413" t="s">
        <v>372</v>
      </c>
      <c r="B33" s="413"/>
      <c r="C33" s="413"/>
      <c r="D33" s="413"/>
      <c r="J33" s="103" t="s">
        <v>18</v>
      </c>
    </row>
  </sheetData>
  <mergeCells count="2">
    <mergeCell ref="A3:J3"/>
    <mergeCell ref="A33:D33"/>
  </mergeCells>
  <pageMargins left="0.70866141732283472" right="0.70866141732283472" top="0.78740157480314965" bottom="0.78740157480314965" header="0.31496062992125984" footer="0.31496062992125984"/>
  <pageSetup paperSize="9" scale="9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1" tint="0.499984740745262"/>
    <outlinePr summaryBelow="0"/>
    <pageSetUpPr autoPageBreaks="0" fitToPage="1"/>
  </sheetPr>
  <dimension ref="A1:M34"/>
  <sheetViews>
    <sheetView showGridLines="0" zoomScaleNormal="100" workbookViewId="0"/>
  </sheetViews>
  <sheetFormatPr baseColWidth="10" defaultColWidth="8" defaultRowHeight="11.25" x14ac:dyDescent="0.2"/>
  <cols>
    <col min="1" max="1" width="18.5" style="104" customWidth="1"/>
    <col min="2" max="13" width="7.875" style="104" customWidth="1"/>
    <col min="14" max="16384" width="8" style="104"/>
  </cols>
  <sheetData>
    <row r="1" spans="1:13" ht="33.75" customHeight="1" x14ac:dyDescent="0.2">
      <c r="A1" s="118"/>
      <c r="B1" s="118"/>
      <c r="C1" s="118"/>
      <c r="D1" s="118"/>
      <c r="E1" s="118"/>
      <c r="F1" s="118"/>
      <c r="G1" s="118"/>
      <c r="H1" s="118"/>
      <c r="I1" s="118"/>
      <c r="J1" s="118"/>
      <c r="K1" s="118"/>
      <c r="L1" s="118"/>
      <c r="M1" s="117" t="s">
        <v>122</v>
      </c>
    </row>
    <row r="2" spans="1:13" ht="11.25" customHeight="1" x14ac:dyDescent="0.2"/>
    <row r="3" spans="1:13" ht="15" customHeight="1" x14ac:dyDescent="0.2">
      <c r="A3" s="414" t="s">
        <v>314</v>
      </c>
      <c r="B3" s="414"/>
      <c r="C3" s="414"/>
      <c r="D3" s="414"/>
      <c r="E3" s="414"/>
      <c r="F3" s="414"/>
      <c r="G3" s="414"/>
      <c r="H3" s="414"/>
      <c r="I3" s="414"/>
      <c r="J3" s="414"/>
      <c r="K3" s="414"/>
    </row>
    <row r="4" spans="1:13" ht="11.25" customHeight="1" x14ac:dyDescent="0.2">
      <c r="A4" s="286" t="s">
        <v>163</v>
      </c>
    </row>
    <row r="5" spans="1:13" ht="11.25" customHeight="1" x14ac:dyDescent="0.2">
      <c r="A5" s="291" t="s">
        <v>329</v>
      </c>
    </row>
    <row r="6" spans="1:13" ht="11.25" customHeight="1" x14ac:dyDescent="0.2"/>
    <row r="7" spans="1:13" ht="12.75" customHeight="1" x14ac:dyDescent="0.2">
      <c r="A7" s="421" t="s">
        <v>315</v>
      </c>
      <c r="B7" s="418" t="s">
        <v>374</v>
      </c>
      <c r="C7" s="419"/>
      <c r="D7" s="419"/>
      <c r="E7" s="419"/>
      <c r="F7" s="419"/>
      <c r="G7" s="419"/>
      <c r="H7" s="418" t="s">
        <v>375</v>
      </c>
      <c r="I7" s="419"/>
      <c r="J7" s="419"/>
      <c r="K7" s="419"/>
      <c r="L7" s="419"/>
      <c r="M7" s="420"/>
    </row>
    <row r="8" spans="1:13" ht="12.75" customHeight="1" x14ac:dyDescent="0.2">
      <c r="A8" s="422"/>
      <c r="B8" s="421" t="s">
        <v>316</v>
      </c>
      <c r="C8" s="426" t="s">
        <v>121</v>
      </c>
      <c r="D8" s="415" t="s">
        <v>317</v>
      </c>
      <c r="E8" s="416"/>
      <c r="F8" s="416"/>
      <c r="G8" s="416"/>
      <c r="H8" s="421" t="s">
        <v>316</v>
      </c>
      <c r="I8" s="428" t="s">
        <v>121</v>
      </c>
      <c r="J8" s="415" t="s">
        <v>317</v>
      </c>
      <c r="K8" s="416"/>
      <c r="L8" s="416"/>
      <c r="M8" s="417"/>
    </row>
    <row r="9" spans="1:13" ht="45" customHeight="1" x14ac:dyDescent="0.2">
      <c r="A9" s="423"/>
      <c r="B9" s="425"/>
      <c r="C9" s="427"/>
      <c r="D9" s="174" t="s">
        <v>310</v>
      </c>
      <c r="E9" s="174" t="s">
        <v>106</v>
      </c>
      <c r="F9" s="174" t="s">
        <v>0</v>
      </c>
      <c r="G9" s="174" t="s">
        <v>106</v>
      </c>
      <c r="H9" s="425"/>
      <c r="I9" s="427"/>
      <c r="J9" s="174" t="s">
        <v>310</v>
      </c>
      <c r="K9" s="174" t="s">
        <v>106</v>
      </c>
      <c r="L9" s="174" t="s">
        <v>0</v>
      </c>
      <c r="M9" s="175" t="s">
        <v>106</v>
      </c>
    </row>
    <row r="10" spans="1:13" s="114" customFormat="1" ht="11.25" customHeight="1" x14ac:dyDescent="0.2">
      <c r="A10" s="424"/>
      <c r="B10" s="115">
        <v>1</v>
      </c>
      <c r="C10" s="266">
        <v>2</v>
      </c>
      <c r="D10" s="116">
        <v>3</v>
      </c>
      <c r="E10" s="116">
        <v>4</v>
      </c>
      <c r="F10" s="116">
        <v>5</v>
      </c>
      <c r="G10" s="116">
        <v>6</v>
      </c>
      <c r="H10" s="115">
        <v>7</v>
      </c>
      <c r="I10" s="266">
        <v>8</v>
      </c>
      <c r="J10" s="116">
        <v>9</v>
      </c>
      <c r="K10" s="116">
        <v>10</v>
      </c>
      <c r="L10" s="116">
        <v>11</v>
      </c>
      <c r="M10" s="115">
        <v>12</v>
      </c>
    </row>
    <row r="11" spans="1:13" ht="15" customHeight="1" x14ac:dyDescent="0.2">
      <c r="A11" s="262" t="s">
        <v>2</v>
      </c>
      <c r="B11" s="112">
        <v>30771297</v>
      </c>
      <c r="C11" s="113">
        <v>145391</v>
      </c>
      <c r="D11" s="113">
        <v>17825</v>
      </c>
      <c r="E11" s="256">
        <v>12.260043606550612</v>
      </c>
      <c r="F11" s="113">
        <v>31182</v>
      </c>
      <c r="G11" s="288">
        <v>21.446994655790249</v>
      </c>
      <c r="H11" s="112">
        <v>31373691</v>
      </c>
      <c r="I11" s="113">
        <v>163568</v>
      </c>
      <c r="J11" s="113">
        <v>22595</v>
      </c>
      <c r="K11" s="256">
        <v>13.81382666536242</v>
      </c>
      <c r="L11" s="113">
        <v>40213</v>
      </c>
      <c r="M11" s="259">
        <v>24.584882128533696</v>
      </c>
    </row>
    <row r="12" spans="1:13" ht="15" customHeight="1" x14ac:dyDescent="0.2">
      <c r="A12" s="263" t="s">
        <v>10</v>
      </c>
      <c r="B12" s="110">
        <v>5184918</v>
      </c>
      <c r="C12" s="111">
        <v>331282</v>
      </c>
      <c r="D12" s="111">
        <v>13364</v>
      </c>
      <c r="E12" s="257">
        <v>4.0340253922639926</v>
      </c>
      <c r="F12" s="111">
        <v>3772</v>
      </c>
      <c r="G12" s="289">
        <v>1.1386069874004625</v>
      </c>
      <c r="H12" s="110">
        <v>5308747</v>
      </c>
      <c r="I12" s="111">
        <v>353567</v>
      </c>
      <c r="J12" s="111">
        <v>15960</v>
      </c>
      <c r="K12" s="257">
        <v>4.5139959328783519</v>
      </c>
      <c r="L12" s="111">
        <v>4586</v>
      </c>
      <c r="M12" s="260">
        <v>1.2970667511391052</v>
      </c>
    </row>
    <row r="13" spans="1:13" ht="15" customHeight="1" x14ac:dyDescent="0.2">
      <c r="A13" s="263" t="s">
        <v>11</v>
      </c>
      <c r="B13" s="110">
        <v>806025</v>
      </c>
      <c r="C13" s="111">
        <v>133523</v>
      </c>
      <c r="D13" s="111">
        <v>41</v>
      </c>
      <c r="E13" s="257">
        <v>3.0706320259430958E-2</v>
      </c>
      <c r="F13" s="111">
        <v>5296</v>
      </c>
      <c r="G13" s="289">
        <v>3.9663578559499113</v>
      </c>
      <c r="H13" s="110">
        <v>816778</v>
      </c>
      <c r="I13" s="111">
        <v>140954</v>
      </c>
      <c r="J13" s="111">
        <v>45</v>
      </c>
      <c r="K13" s="257">
        <v>3.192530896604566E-2</v>
      </c>
      <c r="L13" s="111">
        <v>6864</v>
      </c>
      <c r="M13" s="260">
        <v>4.8696737942874986</v>
      </c>
    </row>
    <row r="14" spans="1:13" ht="15" customHeight="1" x14ac:dyDescent="0.2">
      <c r="A14" s="263" t="s">
        <v>12</v>
      </c>
      <c r="B14" s="110">
        <v>1530094</v>
      </c>
      <c r="C14" s="111">
        <v>105065</v>
      </c>
      <c r="D14" s="111">
        <v>3059</v>
      </c>
      <c r="E14" s="257">
        <v>2.9115309570266024</v>
      </c>
      <c r="F14" s="111">
        <v>3965</v>
      </c>
      <c r="G14" s="289">
        <v>3.7738542806833864</v>
      </c>
      <c r="H14" s="110">
        <v>1553509</v>
      </c>
      <c r="I14" s="111">
        <v>114692</v>
      </c>
      <c r="J14" s="111">
        <v>4721</v>
      </c>
      <c r="K14" s="257">
        <v>4.1162417605412758</v>
      </c>
      <c r="L14" s="111">
        <v>5266</v>
      </c>
      <c r="M14" s="260">
        <v>4.5914274753252187</v>
      </c>
    </row>
    <row r="15" spans="1:13" ht="15" customHeight="1" x14ac:dyDescent="0.2">
      <c r="A15" s="264" t="s">
        <v>108</v>
      </c>
      <c r="B15" s="110">
        <v>111902</v>
      </c>
      <c r="C15" s="111">
        <v>15448</v>
      </c>
      <c r="D15" s="111">
        <v>754</v>
      </c>
      <c r="E15" s="257">
        <v>4.8808907301916111</v>
      </c>
      <c r="F15" s="111">
        <v>111</v>
      </c>
      <c r="G15" s="289">
        <v>0.71853961677887102</v>
      </c>
      <c r="H15" s="110">
        <v>113350</v>
      </c>
      <c r="I15" s="111">
        <v>16790</v>
      </c>
      <c r="J15" s="111">
        <v>1154</v>
      </c>
      <c r="K15" s="257">
        <v>6.8731387730792139</v>
      </c>
      <c r="L15" s="111">
        <v>104</v>
      </c>
      <c r="M15" s="260">
        <v>0.6194163192376414</v>
      </c>
    </row>
    <row r="16" spans="1:13" ht="15" customHeight="1" x14ac:dyDescent="0.2">
      <c r="A16" s="264" t="s">
        <v>13</v>
      </c>
      <c r="B16" s="110">
        <v>191586</v>
      </c>
      <c r="C16" s="111">
        <v>24759</v>
      </c>
      <c r="D16" s="111">
        <v>372</v>
      </c>
      <c r="E16" s="257">
        <v>1.5024839452320369</v>
      </c>
      <c r="F16" s="111">
        <v>2400</v>
      </c>
      <c r="G16" s="289">
        <v>9.6934448079486248</v>
      </c>
      <c r="H16" s="110">
        <v>194387</v>
      </c>
      <c r="I16" s="111">
        <v>26722</v>
      </c>
      <c r="J16" s="111">
        <v>576</v>
      </c>
      <c r="K16" s="257">
        <v>2.1555272808921488</v>
      </c>
      <c r="L16" s="111">
        <v>3163</v>
      </c>
      <c r="M16" s="260">
        <v>11.83668887059352</v>
      </c>
    </row>
    <row r="17" spans="1:13" ht="15" customHeight="1" x14ac:dyDescent="0.2">
      <c r="A17" s="264" t="s">
        <v>14</v>
      </c>
      <c r="B17" s="110">
        <v>75681</v>
      </c>
      <c r="C17" s="111">
        <v>20759</v>
      </c>
      <c r="D17" s="111">
        <v>500</v>
      </c>
      <c r="E17" s="257">
        <v>2.4085938629028374</v>
      </c>
      <c r="F17" s="111">
        <v>36</v>
      </c>
      <c r="G17" s="289">
        <v>0.17341875812900429</v>
      </c>
      <c r="H17" s="110">
        <v>76534</v>
      </c>
      <c r="I17" s="111">
        <v>21846</v>
      </c>
      <c r="J17" s="111">
        <v>772</v>
      </c>
      <c r="K17" s="257">
        <v>3.5338277030119927</v>
      </c>
      <c r="L17" s="111">
        <v>52</v>
      </c>
      <c r="M17" s="260">
        <v>0.23802984528060056</v>
      </c>
    </row>
    <row r="18" spans="1:13" ht="15" customHeight="1" x14ac:dyDescent="0.2">
      <c r="A18" s="264" t="s">
        <v>15</v>
      </c>
      <c r="B18" s="110">
        <v>79426</v>
      </c>
      <c r="C18" s="111">
        <v>12160</v>
      </c>
      <c r="D18" s="111">
        <v>726</v>
      </c>
      <c r="E18" s="257">
        <v>5.9703947368421053</v>
      </c>
      <c r="F18" s="111">
        <v>16</v>
      </c>
      <c r="G18" s="289">
        <v>0.13157894736842105</v>
      </c>
      <c r="H18" s="110">
        <v>80277</v>
      </c>
      <c r="I18" s="111">
        <v>13002</v>
      </c>
      <c r="J18" s="111">
        <v>1046</v>
      </c>
      <c r="K18" s="257">
        <v>8.0449161667435778</v>
      </c>
      <c r="L18" s="111">
        <v>48</v>
      </c>
      <c r="M18" s="260">
        <v>0.36917397323488693</v>
      </c>
    </row>
    <row r="19" spans="1:13" ht="15" customHeight="1" x14ac:dyDescent="0.2">
      <c r="A19" s="264" t="s">
        <v>16</v>
      </c>
      <c r="B19" s="180">
        <v>109544</v>
      </c>
      <c r="C19" s="179">
        <v>26222</v>
      </c>
      <c r="D19" s="179">
        <v>69</v>
      </c>
      <c r="E19" s="258">
        <v>0.26313782320189155</v>
      </c>
      <c r="F19" s="179">
        <v>53</v>
      </c>
      <c r="G19" s="290">
        <v>0.20212035695217756</v>
      </c>
      <c r="H19" s="180">
        <v>110453</v>
      </c>
      <c r="I19" s="179">
        <v>27155</v>
      </c>
      <c r="J19" s="179">
        <v>147</v>
      </c>
      <c r="K19" s="258">
        <v>0.54133677039219297</v>
      </c>
      <c r="L19" s="179">
        <v>115</v>
      </c>
      <c r="M19" s="261">
        <v>0.42349475234763395</v>
      </c>
    </row>
    <row r="20" spans="1:13" ht="11.25" customHeight="1" x14ac:dyDescent="0.2">
      <c r="A20" s="109" t="s">
        <v>372</v>
      </c>
      <c r="B20" s="265"/>
      <c r="C20" s="265"/>
      <c r="D20" s="265"/>
      <c r="E20" s="265"/>
      <c r="F20" s="265"/>
      <c r="G20" s="265"/>
      <c r="H20" s="265"/>
      <c r="I20" s="265"/>
      <c r="J20" s="265"/>
      <c r="K20" s="265"/>
      <c r="L20" s="287"/>
      <c r="M20" s="287" t="s">
        <v>18</v>
      </c>
    </row>
    <row r="21" spans="1:13" ht="11.25" customHeight="1" x14ac:dyDescent="0.2">
      <c r="L21" s="108"/>
    </row>
    <row r="22" spans="1:13" ht="11.25" customHeight="1" x14ac:dyDescent="0.2">
      <c r="E22" s="105"/>
      <c r="G22" s="105"/>
      <c r="K22" s="105"/>
      <c r="L22" s="108"/>
      <c r="M22" s="105"/>
    </row>
    <row r="23" spans="1:13" ht="11.25" customHeight="1" x14ac:dyDescent="0.2">
      <c r="E23" s="105"/>
      <c r="G23" s="105"/>
      <c r="K23" s="105"/>
      <c r="L23" s="108"/>
      <c r="M23" s="105"/>
    </row>
    <row r="24" spans="1:13" ht="11.25" customHeight="1" x14ac:dyDescent="0.2">
      <c r="E24" s="105"/>
      <c r="G24" s="105"/>
      <c r="K24" s="105"/>
      <c r="L24" s="108"/>
      <c r="M24" s="105"/>
    </row>
    <row r="25" spans="1:13" ht="11.25" customHeight="1" x14ac:dyDescent="0.2">
      <c r="E25" s="105"/>
      <c r="G25" s="105"/>
      <c r="K25" s="105"/>
      <c r="L25" s="108"/>
      <c r="M25" s="105"/>
    </row>
    <row r="26" spans="1:13" ht="11.25" customHeight="1" x14ac:dyDescent="0.2">
      <c r="E26" s="105"/>
      <c r="G26" s="105"/>
      <c r="K26" s="105"/>
      <c r="L26" s="108"/>
      <c r="M26" s="105"/>
    </row>
    <row r="27" spans="1:13" ht="11.25" customHeight="1" x14ac:dyDescent="0.2">
      <c r="E27" s="105"/>
      <c r="G27" s="105"/>
      <c r="K27" s="105"/>
      <c r="L27" s="108"/>
      <c r="M27" s="105"/>
    </row>
    <row r="28" spans="1:13" x14ac:dyDescent="0.2">
      <c r="E28" s="105"/>
      <c r="G28" s="105"/>
      <c r="K28" s="105"/>
      <c r="M28" s="105"/>
    </row>
    <row r="29" spans="1:13" ht="11.25" customHeight="1" x14ac:dyDescent="0.2">
      <c r="A29" s="107"/>
      <c r="B29" s="106"/>
      <c r="C29" s="106"/>
      <c r="D29" s="106"/>
      <c r="E29" s="105"/>
      <c r="F29" s="106"/>
      <c r="G29" s="105"/>
      <c r="H29" s="106"/>
      <c r="I29" s="106"/>
      <c r="J29" s="106"/>
      <c r="K29" s="105"/>
      <c r="L29" s="106"/>
      <c r="M29" s="105"/>
    </row>
    <row r="30" spans="1:13" x14ac:dyDescent="0.2">
      <c r="E30" s="105"/>
      <c r="G30" s="105"/>
      <c r="K30" s="105"/>
      <c r="M30" s="105"/>
    </row>
    <row r="31" spans="1:13" x14ac:dyDescent="0.2">
      <c r="E31" s="105"/>
    </row>
    <row r="32" spans="1:13" x14ac:dyDescent="0.2">
      <c r="E32" s="105"/>
    </row>
    <row r="33" spans="5:5" x14ac:dyDescent="0.2">
      <c r="E33" s="105"/>
    </row>
    <row r="34" spans="5:5" x14ac:dyDescent="0.2">
      <c r="E34" s="105"/>
    </row>
  </sheetData>
  <mergeCells count="10">
    <mergeCell ref="A3:K3"/>
    <mergeCell ref="J8:M8"/>
    <mergeCell ref="H7:M7"/>
    <mergeCell ref="B7:G7"/>
    <mergeCell ref="A7:A10"/>
    <mergeCell ref="B8:B9"/>
    <mergeCell ref="C8:C9"/>
    <mergeCell ref="D8:G8"/>
    <mergeCell ref="H8:H9"/>
    <mergeCell ref="I8:I9"/>
  </mergeCells>
  <printOptions horizontalCentered="1"/>
  <pageMargins left="0.70866141732283472" right="0.39370078740157483" top="0.39370078740157483" bottom="0.39370078740157483" header="0.51181102362204722" footer="0.51181102362204722"/>
  <pageSetup paperSize="9"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J33"/>
  <sheetViews>
    <sheetView showGridLines="0" zoomScaleNormal="100" workbookViewId="0"/>
  </sheetViews>
  <sheetFormatPr baseColWidth="10" defaultRowHeight="14.25" x14ac:dyDescent="0.2"/>
  <sheetData>
    <row r="1" spans="1:10" ht="33.75" customHeight="1" x14ac:dyDescent="0.2">
      <c r="A1" s="7"/>
      <c r="B1" s="7"/>
      <c r="C1" s="7"/>
      <c r="D1" s="7"/>
      <c r="E1" s="7"/>
      <c r="F1" s="7"/>
      <c r="G1" s="7"/>
      <c r="H1" s="7"/>
      <c r="I1" s="7"/>
      <c r="J1" s="119" t="s">
        <v>122</v>
      </c>
    </row>
    <row r="3" spans="1:10" x14ac:dyDescent="0.2">
      <c r="A3" s="405" t="s">
        <v>327</v>
      </c>
      <c r="B3" s="410"/>
      <c r="C3" s="410"/>
      <c r="D3" s="410"/>
      <c r="E3" s="410"/>
      <c r="F3" s="410"/>
      <c r="G3" s="410"/>
      <c r="H3" s="410"/>
      <c r="I3" s="410"/>
      <c r="J3" s="410"/>
    </row>
    <row r="4" spans="1:10" s="181" customFormat="1" ht="11.25" customHeight="1" x14ac:dyDescent="0.2">
      <c r="A4" s="10" t="s">
        <v>163</v>
      </c>
      <c r="B4" s="1"/>
      <c r="C4" s="1"/>
      <c r="D4" s="1"/>
      <c r="E4" s="1"/>
      <c r="F4" s="1"/>
      <c r="G4" s="1"/>
      <c r="H4" s="1"/>
      <c r="I4" s="1"/>
      <c r="J4" s="1"/>
    </row>
    <row r="5" spans="1:10" s="181" customFormat="1" ht="11.25" customHeight="1" x14ac:dyDescent="0.2">
      <c r="A5" s="291" t="s">
        <v>376</v>
      </c>
      <c r="B5" s="1"/>
      <c r="C5" s="1"/>
      <c r="D5" s="1"/>
      <c r="E5" s="101"/>
      <c r="F5" s="1"/>
      <c r="G5" s="1"/>
      <c r="H5" s="1"/>
      <c r="I5" s="1"/>
      <c r="J5" s="1"/>
    </row>
    <row r="33" spans="1:10" x14ac:dyDescent="0.2">
      <c r="A33" s="413" t="s">
        <v>372</v>
      </c>
      <c r="B33" s="413"/>
      <c r="C33" s="413"/>
      <c r="D33" s="413"/>
      <c r="J33" s="103" t="s">
        <v>18</v>
      </c>
    </row>
  </sheetData>
  <mergeCells count="2">
    <mergeCell ref="A3:J3"/>
    <mergeCell ref="A33:D33"/>
  </mergeCells>
  <pageMargins left="0.70866141732283472" right="0.70866141732283472" top="0.78740157480314965" bottom="0.78740157480314965"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J33"/>
  <sheetViews>
    <sheetView showGridLines="0" zoomScaleNormal="100" workbookViewId="0"/>
  </sheetViews>
  <sheetFormatPr baseColWidth="10" defaultRowHeight="14.25" x14ac:dyDescent="0.2"/>
  <sheetData>
    <row r="1" spans="1:10" ht="33.75" customHeight="1" x14ac:dyDescent="0.2">
      <c r="A1" s="7"/>
      <c r="B1" s="7"/>
      <c r="C1" s="7"/>
      <c r="D1" s="7"/>
      <c r="E1" s="7"/>
      <c r="F1" s="7"/>
      <c r="G1" s="7"/>
      <c r="H1" s="7"/>
      <c r="I1" s="7"/>
      <c r="J1" s="119" t="s">
        <v>122</v>
      </c>
    </row>
    <row r="3" spans="1:10" x14ac:dyDescent="0.2">
      <c r="A3" s="405" t="s">
        <v>328</v>
      </c>
      <c r="B3" s="410"/>
      <c r="C3" s="410"/>
      <c r="D3" s="410"/>
      <c r="E3" s="410"/>
      <c r="F3" s="410"/>
      <c r="G3" s="410"/>
      <c r="H3" s="410"/>
      <c r="I3" s="410"/>
      <c r="J3" s="410"/>
    </row>
    <row r="4" spans="1:10" ht="11.25" customHeight="1" x14ac:dyDescent="0.2">
      <c r="A4" s="10" t="s">
        <v>163</v>
      </c>
      <c r="B4" s="1"/>
      <c r="C4" s="1"/>
      <c r="D4" s="1"/>
      <c r="E4" s="1"/>
      <c r="F4" s="1"/>
      <c r="G4" s="1"/>
      <c r="H4" s="1"/>
      <c r="I4" s="1"/>
      <c r="J4" s="1"/>
    </row>
    <row r="5" spans="1:10" ht="11.25" customHeight="1" x14ac:dyDescent="0.2">
      <c r="A5" s="291" t="s">
        <v>376</v>
      </c>
      <c r="B5" s="1"/>
      <c r="C5" s="1"/>
      <c r="D5" s="1"/>
      <c r="E5" s="101"/>
      <c r="F5" s="1"/>
      <c r="G5" s="1"/>
      <c r="H5" s="1"/>
      <c r="I5" s="1"/>
      <c r="J5" s="1"/>
    </row>
    <row r="6" spans="1:10" x14ac:dyDescent="0.2">
      <c r="A6" s="181"/>
      <c r="B6" s="181"/>
      <c r="C6" s="181"/>
    </row>
    <row r="7" spans="1:10" x14ac:dyDescent="0.2">
      <c r="A7" s="181"/>
      <c r="B7" s="181"/>
      <c r="C7" s="181"/>
    </row>
    <row r="33" spans="1:10" x14ac:dyDescent="0.2">
      <c r="A33" s="413" t="s">
        <v>372</v>
      </c>
      <c r="B33" s="413"/>
      <c r="C33" s="413"/>
      <c r="D33" s="413"/>
      <c r="J33" s="103" t="s">
        <v>18</v>
      </c>
    </row>
  </sheetData>
  <mergeCells count="2">
    <mergeCell ref="A3:J3"/>
    <mergeCell ref="A33:D33"/>
  </mergeCells>
  <pageMargins left="0.70866141732283472" right="0.70866141732283472" top="0.78740157480314965" bottom="0.78740157480314965"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81"/>
  <sheetViews>
    <sheetView showGridLines="0" zoomScaleNormal="100" workbookViewId="0"/>
  </sheetViews>
  <sheetFormatPr baseColWidth="10" defaultRowHeight="12.75" x14ac:dyDescent="0.2"/>
  <cols>
    <col min="1" max="1" width="5.5" style="298" customWidth="1"/>
    <col min="2" max="6" width="11.125" style="298" customWidth="1"/>
    <col min="7" max="7" width="10.875" style="298" customWidth="1"/>
    <col min="8" max="8" width="11.375" style="298" customWidth="1"/>
    <col min="9" max="256" width="11" style="298"/>
    <col min="257" max="257" width="5.5" style="298" customWidth="1"/>
    <col min="258" max="262" width="11.125" style="298" customWidth="1"/>
    <col min="263" max="263" width="10.875" style="298" customWidth="1"/>
    <col min="264" max="264" width="11.375" style="298" customWidth="1"/>
    <col min="265" max="512" width="11" style="298"/>
    <col min="513" max="513" width="5.5" style="298" customWidth="1"/>
    <col min="514" max="518" width="11.125" style="298" customWidth="1"/>
    <col min="519" max="519" width="10.875" style="298" customWidth="1"/>
    <col min="520" max="520" width="11.375" style="298" customWidth="1"/>
    <col min="521" max="768" width="11" style="298"/>
    <col min="769" max="769" width="5.5" style="298" customWidth="1"/>
    <col min="770" max="774" width="11.125" style="298" customWidth="1"/>
    <col min="775" max="775" width="10.875" style="298" customWidth="1"/>
    <col min="776" max="776" width="11.375" style="298" customWidth="1"/>
    <col min="777" max="1024" width="11" style="298"/>
    <col min="1025" max="1025" width="5.5" style="298" customWidth="1"/>
    <col min="1026" max="1030" width="11.125" style="298" customWidth="1"/>
    <col min="1031" max="1031" width="10.875" style="298" customWidth="1"/>
    <col min="1032" max="1032" width="11.375" style="298" customWidth="1"/>
    <col min="1033" max="1280" width="11" style="298"/>
    <col min="1281" max="1281" width="5.5" style="298" customWidth="1"/>
    <col min="1282" max="1286" width="11.125" style="298" customWidth="1"/>
    <col min="1287" max="1287" width="10.875" style="298" customWidth="1"/>
    <col min="1288" max="1288" width="11.375" style="298" customWidth="1"/>
    <col min="1289" max="1536" width="11" style="298"/>
    <col min="1537" max="1537" width="5.5" style="298" customWidth="1"/>
    <col min="1538" max="1542" width="11.125" style="298" customWidth="1"/>
    <col min="1543" max="1543" width="10.875" style="298" customWidth="1"/>
    <col min="1544" max="1544" width="11.375" style="298" customWidth="1"/>
    <col min="1545" max="1792" width="11" style="298"/>
    <col min="1793" max="1793" width="5.5" style="298" customWidth="1"/>
    <col min="1794" max="1798" width="11.125" style="298" customWidth="1"/>
    <col min="1799" max="1799" width="10.875" style="298" customWidth="1"/>
    <col min="1800" max="1800" width="11.375" style="298" customWidth="1"/>
    <col min="1801" max="2048" width="11" style="298"/>
    <col min="2049" max="2049" width="5.5" style="298" customWidth="1"/>
    <col min="2050" max="2054" width="11.125" style="298" customWidth="1"/>
    <col min="2055" max="2055" width="10.875" style="298" customWidth="1"/>
    <col min="2056" max="2056" width="11.375" style="298" customWidth="1"/>
    <col min="2057" max="2304" width="11" style="298"/>
    <col min="2305" max="2305" width="5.5" style="298" customWidth="1"/>
    <col min="2306" max="2310" width="11.125" style="298" customWidth="1"/>
    <col min="2311" max="2311" width="10.875" style="298" customWidth="1"/>
    <col min="2312" max="2312" width="11.375" style="298" customWidth="1"/>
    <col min="2313" max="2560" width="11" style="298"/>
    <col min="2561" max="2561" width="5.5" style="298" customWidth="1"/>
    <col min="2562" max="2566" width="11.125" style="298" customWidth="1"/>
    <col min="2567" max="2567" width="10.875" style="298" customWidth="1"/>
    <col min="2568" max="2568" width="11.375" style="298" customWidth="1"/>
    <col min="2569" max="2816" width="11" style="298"/>
    <col min="2817" max="2817" width="5.5" style="298" customWidth="1"/>
    <col min="2818" max="2822" width="11.125" style="298" customWidth="1"/>
    <col min="2823" max="2823" width="10.875" style="298" customWidth="1"/>
    <col min="2824" max="2824" width="11.375" style="298" customWidth="1"/>
    <col min="2825" max="3072" width="11" style="298"/>
    <col min="3073" max="3073" width="5.5" style="298" customWidth="1"/>
    <col min="3074" max="3078" width="11.125" style="298" customWidth="1"/>
    <col min="3079" max="3079" width="10.875" style="298" customWidth="1"/>
    <col min="3080" max="3080" width="11.375" style="298" customWidth="1"/>
    <col min="3081" max="3328" width="11" style="298"/>
    <col min="3329" max="3329" width="5.5" style="298" customWidth="1"/>
    <col min="3330" max="3334" width="11.125" style="298" customWidth="1"/>
    <col min="3335" max="3335" width="10.875" style="298" customWidth="1"/>
    <col min="3336" max="3336" width="11.375" style="298" customWidth="1"/>
    <col min="3337" max="3584" width="11" style="298"/>
    <col min="3585" max="3585" width="5.5" style="298" customWidth="1"/>
    <col min="3586" max="3590" width="11.125" style="298" customWidth="1"/>
    <col min="3591" max="3591" width="10.875" style="298" customWidth="1"/>
    <col min="3592" max="3592" width="11.375" style="298" customWidth="1"/>
    <col min="3593" max="3840" width="11" style="298"/>
    <col min="3841" max="3841" width="5.5" style="298" customWidth="1"/>
    <col min="3842" max="3846" width="11.125" style="298" customWidth="1"/>
    <col min="3847" max="3847" width="10.875" style="298" customWidth="1"/>
    <col min="3848" max="3848" width="11.375" style="298" customWidth="1"/>
    <col min="3849" max="4096" width="11" style="298"/>
    <col min="4097" max="4097" width="5.5" style="298" customWidth="1"/>
    <col min="4098" max="4102" width="11.125" style="298" customWidth="1"/>
    <col min="4103" max="4103" width="10.875" style="298" customWidth="1"/>
    <col min="4104" max="4104" width="11.375" style="298" customWidth="1"/>
    <col min="4105" max="4352" width="11" style="298"/>
    <col min="4353" max="4353" width="5.5" style="298" customWidth="1"/>
    <col min="4354" max="4358" width="11.125" style="298" customWidth="1"/>
    <col min="4359" max="4359" width="10.875" style="298" customWidth="1"/>
    <col min="4360" max="4360" width="11.375" style="298" customWidth="1"/>
    <col min="4361" max="4608" width="11" style="298"/>
    <col min="4609" max="4609" width="5.5" style="298" customWidth="1"/>
    <col min="4610" max="4614" width="11.125" style="298" customWidth="1"/>
    <col min="4615" max="4615" width="10.875" style="298" customWidth="1"/>
    <col min="4616" max="4616" width="11.375" style="298" customWidth="1"/>
    <col min="4617" max="4864" width="11" style="298"/>
    <col min="4865" max="4865" width="5.5" style="298" customWidth="1"/>
    <col min="4866" max="4870" width="11.125" style="298" customWidth="1"/>
    <col min="4871" max="4871" width="10.875" style="298" customWidth="1"/>
    <col min="4872" max="4872" width="11.375" style="298" customWidth="1"/>
    <col min="4873" max="5120" width="11" style="298"/>
    <col min="5121" max="5121" width="5.5" style="298" customWidth="1"/>
    <col min="5122" max="5126" width="11.125" style="298" customWidth="1"/>
    <col min="5127" max="5127" width="10.875" style="298" customWidth="1"/>
    <col min="5128" max="5128" width="11.375" style="298" customWidth="1"/>
    <col min="5129" max="5376" width="11" style="298"/>
    <col min="5377" max="5377" width="5.5" style="298" customWidth="1"/>
    <col min="5378" max="5382" width="11.125" style="298" customWidth="1"/>
    <col min="5383" max="5383" width="10.875" style="298" customWidth="1"/>
    <col min="5384" max="5384" width="11.375" style="298" customWidth="1"/>
    <col min="5385" max="5632" width="11" style="298"/>
    <col min="5633" max="5633" width="5.5" style="298" customWidth="1"/>
    <col min="5634" max="5638" width="11.125" style="298" customWidth="1"/>
    <col min="5639" max="5639" width="10.875" style="298" customWidth="1"/>
    <col min="5640" max="5640" width="11.375" style="298" customWidth="1"/>
    <col min="5641" max="5888" width="11" style="298"/>
    <col min="5889" max="5889" width="5.5" style="298" customWidth="1"/>
    <col min="5890" max="5894" width="11.125" style="298" customWidth="1"/>
    <col min="5895" max="5895" width="10.875" style="298" customWidth="1"/>
    <col min="5896" max="5896" width="11.375" style="298" customWidth="1"/>
    <col min="5897" max="6144" width="11" style="298"/>
    <col min="6145" max="6145" width="5.5" style="298" customWidth="1"/>
    <col min="6146" max="6150" width="11.125" style="298" customWidth="1"/>
    <col min="6151" max="6151" width="10.875" style="298" customWidth="1"/>
    <col min="6152" max="6152" width="11.375" style="298" customWidth="1"/>
    <col min="6153" max="6400" width="11" style="298"/>
    <col min="6401" max="6401" width="5.5" style="298" customWidth="1"/>
    <col min="6402" max="6406" width="11.125" style="298" customWidth="1"/>
    <col min="6407" max="6407" width="10.875" style="298" customWidth="1"/>
    <col min="6408" max="6408" width="11.375" style="298" customWidth="1"/>
    <col min="6409" max="6656" width="11" style="298"/>
    <col min="6657" max="6657" width="5.5" style="298" customWidth="1"/>
    <col min="6658" max="6662" width="11.125" style="298" customWidth="1"/>
    <col min="6663" max="6663" width="10.875" style="298" customWidth="1"/>
    <col min="6664" max="6664" width="11.375" style="298" customWidth="1"/>
    <col min="6665" max="6912" width="11" style="298"/>
    <col min="6913" max="6913" width="5.5" style="298" customWidth="1"/>
    <col min="6914" max="6918" width="11.125" style="298" customWidth="1"/>
    <col min="6919" max="6919" width="10.875" style="298" customWidth="1"/>
    <col min="6920" max="6920" width="11.375" style="298" customWidth="1"/>
    <col min="6921" max="7168" width="11" style="298"/>
    <col min="7169" max="7169" width="5.5" style="298" customWidth="1"/>
    <col min="7170" max="7174" width="11.125" style="298" customWidth="1"/>
    <col min="7175" max="7175" width="10.875" style="298" customWidth="1"/>
    <col min="7176" max="7176" width="11.375" style="298" customWidth="1"/>
    <col min="7177" max="7424" width="11" style="298"/>
    <col min="7425" max="7425" width="5.5" style="298" customWidth="1"/>
    <col min="7426" max="7430" width="11.125" style="298" customWidth="1"/>
    <col min="7431" max="7431" width="10.875" style="298" customWidth="1"/>
    <col min="7432" max="7432" width="11.375" style="298" customWidth="1"/>
    <col min="7433" max="7680" width="11" style="298"/>
    <col min="7681" max="7681" width="5.5" style="298" customWidth="1"/>
    <col min="7682" max="7686" width="11.125" style="298" customWidth="1"/>
    <col min="7687" max="7687" width="10.875" style="298" customWidth="1"/>
    <col min="7688" max="7688" width="11.375" style="298" customWidth="1"/>
    <col min="7689" max="7936" width="11" style="298"/>
    <col min="7937" max="7937" width="5.5" style="298" customWidth="1"/>
    <col min="7938" max="7942" width="11.125" style="298" customWidth="1"/>
    <col min="7943" max="7943" width="10.875" style="298" customWidth="1"/>
    <col min="7944" max="7944" width="11.375" style="298" customWidth="1"/>
    <col min="7945" max="8192" width="11" style="298"/>
    <col min="8193" max="8193" width="5.5" style="298" customWidth="1"/>
    <col min="8194" max="8198" width="11.125" style="298" customWidth="1"/>
    <col min="8199" max="8199" width="10.875" style="298" customWidth="1"/>
    <col min="8200" max="8200" width="11.375" style="298" customWidth="1"/>
    <col min="8201" max="8448" width="11" style="298"/>
    <col min="8449" max="8449" width="5.5" style="298" customWidth="1"/>
    <col min="8450" max="8454" width="11.125" style="298" customWidth="1"/>
    <col min="8455" max="8455" width="10.875" style="298" customWidth="1"/>
    <col min="8456" max="8456" width="11.375" style="298" customWidth="1"/>
    <col min="8457" max="8704" width="11" style="298"/>
    <col min="8705" max="8705" width="5.5" style="298" customWidth="1"/>
    <col min="8706" max="8710" width="11.125" style="298" customWidth="1"/>
    <col min="8711" max="8711" width="10.875" style="298" customWidth="1"/>
    <col min="8712" max="8712" width="11.375" style="298" customWidth="1"/>
    <col min="8713" max="8960" width="11" style="298"/>
    <col min="8961" max="8961" width="5.5" style="298" customWidth="1"/>
    <col min="8962" max="8966" width="11.125" style="298" customWidth="1"/>
    <col min="8967" max="8967" width="10.875" style="298" customWidth="1"/>
    <col min="8968" max="8968" width="11.375" style="298" customWidth="1"/>
    <col min="8969" max="9216" width="11" style="298"/>
    <col min="9217" max="9217" width="5.5" style="298" customWidth="1"/>
    <col min="9218" max="9222" width="11.125" style="298" customWidth="1"/>
    <col min="9223" max="9223" width="10.875" style="298" customWidth="1"/>
    <col min="9224" max="9224" width="11.375" style="298" customWidth="1"/>
    <col min="9225" max="9472" width="11" style="298"/>
    <col min="9473" max="9473" width="5.5" style="298" customWidth="1"/>
    <col min="9474" max="9478" width="11.125" style="298" customWidth="1"/>
    <col min="9479" max="9479" width="10.875" style="298" customWidth="1"/>
    <col min="9480" max="9480" width="11.375" style="298" customWidth="1"/>
    <col min="9481" max="9728" width="11" style="298"/>
    <col min="9729" max="9729" width="5.5" style="298" customWidth="1"/>
    <col min="9730" max="9734" width="11.125" style="298" customWidth="1"/>
    <col min="9735" max="9735" width="10.875" style="298" customWidth="1"/>
    <col min="9736" max="9736" width="11.375" style="298" customWidth="1"/>
    <col min="9737" max="9984" width="11" style="298"/>
    <col min="9985" max="9985" width="5.5" style="298" customWidth="1"/>
    <col min="9986" max="9990" width="11.125" style="298" customWidth="1"/>
    <col min="9991" max="9991" width="10.875" style="298" customWidth="1"/>
    <col min="9992" max="9992" width="11.375" style="298" customWidth="1"/>
    <col min="9993" max="10240" width="11" style="298"/>
    <col min="10241" max="10241" width="5.5" style="298" customWidth="1"/>
    <col min="10242" max="10246" width="11.125" style="298" customWidth="1"/>
    <col min="10247" max="10247" width="10.875" style="298" customWidth="1"/>
    <col min="10248" max="10248" width="11.375" style="298" customWidth="1"/>
    <col min="10249" max="10496" width="11" style="298"/>
    <col min="10497" max="10497" width="5.5" style="298" customWidth="1"/>
    <col min="10498" max="10502" width="11.125" style="298" customWidth="1"/>
    <col min="10503" max="10503" width="10.875" style="298" customWidth="1"/>
    <col min="10504" max="10504" width="11.375" style="298" customWidth="1"/>
    <col min="10505" max="10752" width="11" style="298"/>
    <col min="10753" max="10753" width="5.5" style="298" customWidth="1"/>
    <col min="10754" max="10758" width="11.125" style="298" customWidth="1"/>
    <col min="10759" max="10759" width="10.875" style="298" customWidth="1"/>
    <col min="10760" max="10760" width="11.375" style="298" customWidth="1"/>
    <col min="10761" max="11008" width="11" style="298"/>
    <col min="11009" max="11009" width="5.5" style="298" customWidth="1"/>
    <col min="11010" max="11014" width="11.125" style="298" customWidth="1"/>
    <col min="11015" max="11015" width="10.875" style="298" customWidth="1"/>
    <col min="11016" max="11016" width="11.375" style="298" customWidth="1"/>
    <col min="11017" max="11264" width="11" style="298"/>
    <col min="11265" max="11265" width="5.5" style="298" customWidth="1"/>
    <col min="11266" max="11270" width="11.125" style="298" customWidth="1"/>
    <col min="11271" max="11271" width="10.875" style="298" customWidth="1"/>
    <col min="11272" max="11272" width="11.375" style="298" customWidth="1"/>
    <col min="11273" max="11520" width="11" style="298"/>
    <col min="11521" max="11521" width="5.5" style="298" customWidth="1"/>
    <col min="11522" max="11526" width="11.125" style="298" customWidth="1"/>
    <col min="11527" max="11527" width="10.875" style="298" customWidth="1"/>
    <col min="11528" max="11528" width="11.375" style="298" customWidth="1"/>
    <col min="11529" max="11776" width="11" style="298"/>
    <col min="11777" max="11777" width="5.5" style="298" customWidth="1"/>
    <col min="11778" max="11782" width="11.125" style="298" customWidth="1"/>
    <col min="11783" max="11783" width="10.875" style="298" customWidth="1"/>
    <col min="11784" max="11784" width="11.375" style="298" customWidth="1"/>
    <col min="11785" max="12032" width="11" style="298"/>
    <col min="12033" max="12033" width="5.5" style="298" customWidth="1"/>
    <col min="12034" max="12038" width="11.125" style="298" customWidth="1"/>
    <col min="12039" max="12039" width="10.875" style="298" customWidth="1"/>
    <col min="12040" max="12040" width="11.375" style="298" customWidth="1"/>
    <col min="12041" max="12288" width="11" style="298"/>
    <col min="12289" max="12289" width="5.5" style="298" customWidth="1"/>
    <col min="12290" max="12294" width="11.125" style="298" customWidth="1"/>
    <col min="12295" max="12295" width="10.875" style="298" customWidth="1"/>
    <col min="12296" max="12296" width="11.375" style="298" customWidth="1"/>
    <col min="12297" max="12544" width="11" style="298"/>
    <col min="12545" max="12545" width="5.5" style="298" customWidth="1"/>
    <col min="12546" max="12550" width="11.125" style="298" customWidth="1"/>
    <col min="12551" max="12551" width="10.875" style="298" customWidth="1"/>
    <col min="12552" max="12552" width="11.375" style="298" customWidth="1"/>
    <col min="12553" max="12800" width="11" style="298"/>
    <col min="12801" max="12801" width="5.5" style="298" customWidth="1"/>
    <col min="12802" max="12806" width="11.125" style="298" customWidth="1"/>
    <col min="12807" max="12807" width="10.875" style="298" customWidth="1"/>
    <col min="12808" max="12808" width="11.375" style="298" customWidth="1"/>
    <col min="12809" max="13056" width="11" style="298"/>
    <col min="13057" max="13057" width="5.5" style="298" customWidth="1"/>
    <col min="13058" max="13062" width="11.125" style="298" customWidth="1"/>
    <col min="13063" max="13063" width="10.875" style="298" customWidth="1"/>
    <col min="13064" max="13064" width="11.375" style="298" customWidth="1"/>
    <col min="13065" max="13312" width="11" style="298"/>
    <col min="13313" max="13313" width="5.5" style="298" customWidth="1"/>
    <col min="13314" max="13318" width="11.125" style="298" customWidth="1"/>
    <col min="13319" max="13319" width="10.875" style="298" customWidth="1"/>
    <col min="13320" max="13320" width="11.375" style="298" customWidth="1"/>
    <col min="13321" max="13568" width="11" style="298"/>
    <col min="13569" max="13569" width="5.5" style="298" customWidth="1"/>
    <col min="13570" max="13574" width="11.125" style="298" customWidth="1"/>
    <col min="13575" max="13575" width="10.875" style="298" customWidth="1"/>
    <col min="13576" max="13576" width="11.375" style="298" customWidth="1"/>
    <col min="13577" max="13824" width="11" style="298"/>
    <col min="13825" max="13825" width="5.5" style="298" customWidth="1"/>
    <col min="13826" max="13830" width="11.125" style="298" customWidth="1"/>
    <col min="13831" max="13831" width="10.875" style="298" customWidth="1"/>
    <col min="13832" max="13832" width="11.375" style="298" customWidth="1"/>
    <col min="13833" max="14080" width="11" style="298"/>
    <col min="14081" max="14081" width="5.5" style="298" customWidth="1"/>
    <col min="14082" max="14086" width="11.125" style="298" customWidth="1"/>
    <col min="14087" max="14087" width="10.875" style="298" customWidth="1"/>
    <col min="14088" max="14088" width="11.375" style="298" customWidth="1"/>
    <col min="14089" max="14336" width="11" style="298"/>
    <col min="14337" max="14337" width="5.5" style="298" customWidth="1"/>
    <col min="14338" max="14342" width="11.125" style="298" customWidth="1"/>
    <col min="14343" max="14343" width="10.875" style="298" customWidth="1"/>
    <col min="14344" max="14344" width="11.375" style="298" customWidth="1"/>
    <col min="14345" max="14592" width="11" style="298"/>
    <col min="14593" max="14593" width="5.5" style="298" customWidth="1"/>
    <col min="14594" max="14598" width="11.125" style="298" customWidth="1"/>
    <col min="14599" max="14599" width="10.875" style="298" customWidth="1"/>
    <col min="14600" max="14600" width="11.375" style="298" customWidth="1"/>
    <col min="14601" max="14848" width="11" style="298"/>
    <col min="14849" max="14849" width="5.5" style="298" customWidth="1"/>
    <col min="14850" max="14854" width="11.125" style="298" customWidth="1"/>
    <col min="14855" max="14855" width="10.875" style="298" customWidth="1"/>
    <col min="14856" max="14856" width="11.375" style="298" customWidth="1"/>
    <col min="14857" max="15104" width="11" style="298"/>
    <col min="15105" max="15105" width="5.5" style="298" customWidth="1"/>
    <col min="15106" max="15110" width="11.125" style="298" customWidth="1"/>
    <col min="15111" max="15111" width="10.875" style="298" customWidth="1"/>
    <col min="15112" max="15112" width="11.375" style="298" customWidth="1"/>
    <col min="15113" max="15360" width="11" style="298"/>
    <col min="15361" max="15361" width="5.5" style="298" customWidth="1"/>
    <col min="15362" max="15366" width="11.125" style="298" customWidth="1"/>
    <col min="15367" max="15367" width="10.875" style="298" customWidth="1"/>
    <col min="15368" max="15368" width="11.375" style="298" customWidth="1"/>
    <col min="15369" max="15616" width="11" style="298"/>
    <col min="15617" max="15617" width="5.5" style="298" customWidth="1"/>
    <col min="15618" max="15622" width="11.125" style="298" customWidth="1"/>
    <col min="15623" max="15623" width="10.875" style="298" customWidth="1"/>
    <col min="15624" max="15624" width="11.375" style="298" customWidth="1"/>
    <col min="15625" max="15872" width="11" style="298"/>
    <col min="15873" max="15873" width="5.5" style="298" customWidth="1"/>
    <col min="15874" max="15878" width="11.125" style="298" customWidth="1"/>
    <col min="15879" max="15879" width="10.875" style="298" customWidth="1"/>
    <col min="15880" max="15880" width="11.375" style="298" customWidth="1"/>
    <col min="15881" max="16128" width="11" style="298"/>
    <col min="16129" max="16129" width="5.5" style="298" customWidth="1"/>
    <col min="16130" max="16134" width="11.125" style="298" customWidth="1"/>
    <col min="16135" max="16135" width="10.875" style="298" customWidth="1"/>
    <col min="16136" max="16136" width="11.375" style="298" customWidth="1"/>
    <col min="16137" max="16384" width="11" style="298"/>
  </cols>
  <sheetData>
    <row r="1" spans="1:8" s="295" customFormat="1" ht="33.75" customHeight="1" x14ac:dyDescent="0.2">
      <c r="A1" s="292"/>
      <c r="B1" s="292"/>
      <c r="C1" s="292"/>
      <c r="D1" s="292"/>
      <c r="E1" s="292"/>
      <c r="F1" s="292"/>
      <c r="G1" s="293"/>
      <c r="H1" s="294" t="s">
        <v>44</v>
      </c>
    </row>
    <row r="2" spans="1:8" s="295" customFormat="1" ht="13.5" customHeight="1" x14ac:dyDescent="0.2">
      <c r="G2" s="296"/>
      <c r="H2" s="297" t="s">
        <v>360</v>
      </c>
    </row>
    <row r="3" spans="1:8" ht="11.25" customHeight="1" x14ac:dyDescent="0.2"/>
    <row r="4" spans="1:8" ht="15" customHeight="1" x14ac:dyDescent="0.25">
      <c r="A4" s="299" t="s">
        <v>45</v>
      </c>
      <c r="B4" s="300"/>
      <c r="C4" s="300"/>
      <c r="D4" s="300"/>
      <c r="E4" s="300"/>
      <c r="F4" s="300"/>
      <c r="G4" s="300"/>
      <c r="H4" s="300"/>
    </row>
    <row r="7" spans="1:8" x14ac:dyDescent="0.2">
      <c r="A7" s="301"/>
      <c r="B7" s="301"/>
      <c r="C7" s="301"/>
      <c r="D7" s="301"/>
      <c r="E7" s="301"/>
      <c r="F7" s="301"/>
      <c r="G7" s="301"/>
      <c r="H7" s="301"/>
    </row>
    <row r="8" spans="1:8" x14ac:dyDescent="0.2">
      <c r="A8" s="301"/>
      <c r="B8" s="301"/>
      <c r="C8" s="301"/>
      <c r="D8" s="301"/>
      <c r="E8" s="301"/>
      <c r="F8" s="301"/>
      <c r="G8" s="301"/>
      <c r="H8" s="301"/>
    </row>
    <row r="9" spans="1:8" x14ac:dyDescent="0.2">
      <c r="A9" s="301"/>
      <c r="B9" s="301"/>
      <c r="C9" s="301"/>
      <c r="D9" s="301"/>
      <c r="E9" s="301"/>
      <c r="F9" s="301"/>
      <c r="G9" s="301"/>
      <c r="H9" s="301"/>
    </row>
    <row r="10" spans="1:8" x14ac:dyDescent="0.2">
      <c r="A10" s="302"/>
      <c r="B10" s="303"/>
      <c r="C10" s="302"/>
      <c r="D10" s="302"/>
      <c r="E10" s="302"/>
      <c r="F10" s="302"/>
      <c r="G10" s="302"/>
      <c r="H10" s="302"/>
    </row>
    <row r="11" spans="1:8" x14ac:dyDescent="0.2">
      <c r="A11" s="301"/>
      <c r="B11" s="304"/>
      <c r="C11" s="304"/>
      <c r="D11" s="304"/>
      <c r="E11" s="304"/>
      <c r="F11" s="304"/>
      <c r="G11" s="304"/>
      <c r="H11" s="304"/>
    </row>
    <row r="12" spans="1:8" x14ac:dyDescent="0.2">
      <c r="A12" s="301"/>
      <c r="B12" s="301"/>
      <c r="C12" s="301"/>
      <c r="D12" s="301"/>
      <c r="E12" s="301"/>
      <c r="F12" s="301"/>
      <c r="G12" s="301"/>
      <c r="H12" s="301"/>
    </row>
    <row r="13" spans="1:8" x14ac:dyDescent="0.2">
      <c r="A13" s="301"/>
      <c r="B13" s="301"/>
      <c r="C13" s="301"/>
      <c r="D13" s="301"/>
      <c r="E13" s="301"/>
      <c r="F13" s="301"/>
      <c r="G13" s="301"/>
      <c r="H13" s="301"/>
    </row>
    <row r="14" spans="1:8" x14ac:dyDescent="0.2">
      <c r="A14" s="301"/>
      <c r="B14" s="301"/>
      <c r="C14" s="301"/>
      <c r="D14" s="301"/>
      <c r="E14" s="301"/>
      <c r="F14" s="301"/>
      <c r="G14" s="301"/>
      <c r="H14" s="301"/>
    </row>
    <row r="15" spans="1:8" x14ac:dyDescent="0.2">
      <c r="A15" s="301"/>
      <c r="B15" s="301"/>
      <c r="C15" s="301"/>
      <c r="D15" s="301"/>
      <c r="E15" s="301"/>
      <c r="F15" s="301"/>
      <c r="G15" s="301"/>
      <c r="H15" s="301"/>
    </row>
    <row r="16" spans="1:8" x14ac:dyDescent="0.2">
      <c r="A16" s="301"/>
      <c r="B16" s="301"/>
      <c r="C16" s="301"/>
      <c r="D16" s="301"/>
      <c r="E16" s="301"/>
      <c r="F16" s="301"/>
      <c r="G16" s="301"/>
      <c r="H16" s="301"/>
    </row>
    <row r="17" spans="1:8" x14ac:dyDescent="0.2">
      <c r="A17" s="301"/>
      <c r="B17" s="301"/>
      <c r="C17" s="301"/>
      <c r="D17" s="301"/>
      <c r="E17" s="301"/>
      <c r="F17" s="301"/>
      <c r="G17" s="301"/>
      <c r="H17" s="301"/>
    </row>
    <row r="18" spans="1:8" x14ac:dyDescent="0.2">
      <c r="A18" s="301"/>
      <c r="B18" s="301"/>
      <c r="C18" s="301"/>
      <c r="D18" s="301"/>
      <c r="E18" s="301"/>
      <c r="F18" s="301"/>
      <c r="G18" s="301"/>
      <c r="H18" s="301"/>
    </row>
    <row r="19" spans="1:8" x14ac:dyDescent="0.2">
      <c r="A19" s="301"/>
      <c r="B19" s="301"/>
      <c r="C19" s="301"/>
      <c r="D19" s="301"/>
      <c r="E19" s="301"/>
      <c r="F19" s="301"/>
      <c r="G19" s="301"/>
      <c r="H19" s="301"/>
    </row>
    <row r="20" spans="1:8" x14ac:dyDescent="0.2">
      <c r="A20" s="301"/>
      <c r="B20" s="301"/>
      <c r="C20" s="301"/>
      <c r="D20" s="301"/>
      <c r="E20" s="301"/>
      <c r="F20" s="301"/>
      <c r="G20" s="301"/>
      <c r="H20" s="301"/>
    </row>
    <row r="21" spans="1:8" x14ac:dyDescent="0.2">
      <c r="A21" s="301"/>
      <c r="B21" s="301"/>
      <c r="C21" s="301"/>
      <c r="D21" s="301"/>
      <c r="E21" s="301"/>
      <c r="F21" s="301"/>
      <c r="G21" s="301"/>
      <c r="H21" s="301"/>
    </row>
    <row r="22" spans="1:8" x14ac:dyDescent="0.2">
      <c r="A22" s="301"/>
      <c r="B22" s="301"/>
      <c r="C22" s="301"/>
      <c r="D22" s="301"/>
      <c r="E22" s="301"/>
      <c r="F22" s="301"/>
      <c r="G22" s="301"/>
      <c r="H22" s="301"/>
    </row>
    <row r="23" spans="1:8" x14ac:dyDescent="0.2">
      <c r="A23" s="301"/>
      <c r="B23" s="301"/>
      <c r="C23" s="301"/>
      <c r="D23" s="301"/>
      <c r="E23" s="301"/>
      <c r="F23" s="301"/>
      <c r="G23" s="301"/>
      <c r="H23" s="301"/>
    </row>
    <row r="24" spans="1:8" x14ac:dyDescent="0.2">
      <c r="A24" s="301"/>
      <c r="B24" s="301"/>
      <c r="C24" s="301"/>
      <c r="D24" s="301"/>
      <c r="E24" s="301"/>
      <c r="F24" s="301"/>
      <c r="G24" s="301"/>
      <c r="H24" s="301"/>
    </row>
    <row r="25" spans="1:8" x14ac:dyDescent="0.2">
      <c r="A25" s="301"/>
      <c r="B25" s="301"/>
      <c r="C25" s="301"/>
      <c r="D25" s="301"/>
      <c r="E25" s="301"/>
      <c r="F25" s="301"/>
      <c r="G25" s="301"/>
      <c r="H25" s="301"/>
    </row>
    <row r="26" spans="1:8" x14ac:dyDescent="0.2">
      <c r="A26" s="301"/>
      <c r="B26" s="301"/>
      <c r="C26" s="301"/>
      <c r="D26" s="301"/>
      <c r="E26" s="301"/>
      <c r="F26" s="301"/>
      <c r="G26" s="301"/>
      <c r="H26" s="301"/>
    </row>
    <row r="27" spans="1:8" x14ac:dyDescent="0.2">
      <c r="A27" s="301"/>
      <c r="B27" s="301"/>
      <c r="C27" s="301"/>
      <c r="D27" s="301"/>
      <c r="E27" s="301"/>
      <c r="F27" s="301"/>
      <c r="G27" s="301"/>
      <c r="H27" s="301"/>
    </row>
    <row r="28" spans="1:8" x14ac:dyDescent="0.2">
      <c r="A28" s="301"/>
      <c r="B28" s="301"/>
      <c r="C28" s="301"/>
      <c r="D28" s="301"/>
      <c r="E28" s="301"/>
      <c r="F28" s="301"/>
      <c r="G28" s="301"/>
      <c r="H28" s="301"/>
    </row>
    <row r="29" spans="1:8" x14ac:dyDescent="0.2">
      <c r="A29" s="301"/>
      <c r="B29" s="301"/>
      <c r="C29" s="301"/>
      <c r="D29" s="301"/>
      <c r="E29" s="301"/>
      <c r="F29" s="301"/>
      <c r="G29" s="301"/>
      <c r="H29" s="301"/>
    </row>
    <row r="30" spans="1:8" x14ac:dyDescent="0.2">
      <c r="A30" s="301"/>
      <c r="B30" s="301"/>
      <c r="C30" s="301"/>
      <c r="D30" s="301"/>
      <c r="E30" s="301"/>
      <c r="F30" s="301"/>
      <c r="G30" s="301"/>
      <c r="H30" s="301"/>
    </row>
    <row r="31" spans="1:8" x14ac:dyDescent="0.2">
      <c r="A31" s="301"/>
      <c r="B31" s="301"/>
      <c r="C31" s="301"/>
      <c r="D31" s="301"/>
      <c r="E31" s="301"/>
      <c r="F31" s="301"/>
      <c r="G31" s="301"/>
      <c r="H31" s="301"/>
    </row>
    <row r="32" spans="1:8" x14ac:dyDescent="0.2">
      <c r="A32" s="301"/>
      <c r="B32" s="301"/>
      <c r="C32" s="301"/>
      <c r="D32" s="301"/>
      <c r="E32" s="301"/>
      <c r="F32" s="301"/>
      <c r="G32" s="301"/>
      <c r="H32" s="301"/>
    </row>
    <row r="33" spans="1:11" x14ac:dyDescent="0.2">
      <c r="A33" s="301"/>
      <c r="B33" s="301"/>
      <c r="C33" s="301"/>
      <c r="D33" s="301"/>
      <c r="E33" s="301"/>
      <c r="F33" s="301"/>
      <c r="G33" s="301"/>
      <c r="H33" s="301"/>
    </row>
    <row r="34" spans="1:11" x14ac:dyDescent="0.2">
      <c r="A34" s="301"/>
      <c r="B34" s="301"/>
      <c r="C34" s="301"/>
      <c r="D34" s="301"/>
      <c r="E34" s="301"/>
      <c r="F34" s="301"/>
      <c r="G34" s="301"/>
      <c r="H34" s="301"/>
    </row>
    <row r="35" spans="1:11" x14ac:dyDescent="0.2">
      <c r="A35" s="301"/>
      <c r="B35" s="301"/>
      <c r="C35" s="301"/>
      <c r="D35" s="301"/>
      <c r="E35" s="301"/>
      <c r="F35" s="301"/>
      <c r="G35" s="301"/>
      <c r="H35" s="301"/>
    </row>
    <row r="36" spans="1:11" x14ac:dyDescent="0.2">
      <c r="A36" s="301"/>
      <c r="B36" s="301"/>
      <c r="C36" s="301"/>
      <c r="D36" s="301"/>
      <c r="E36" s="301"/>
      <c r="F36" s="301"/>
      <c r="G36" s="301"/>
      <c r="H36" s="301"/>
    </row>
    <row r="37" spans="1:11" x14ac:dyDescent="0.2">
      <c r="A37" s="301"/>
      <c r="B37" s="301"/>
      <c r="C37" s="301"/>
      <c r="D37" s="301"/>
      <c r="E37" s="301"/>
      <c r="F37" s="301"/>
      <c r="G37" s="301"/>
      <c r="H37" s="301"/>
    </row>
    <row r="38" spans="1:11" x14ac:dyDescent="0.2">
      <c r="A38" s="301"/>
      <c r="B38" s="301"/>
      <c r="C38" s="301"/>
      <c r="D38" s="301"/>
      <c r="E38" s="301"/>
      <c r="F38" s="301"/>
      <c r="G38" s="301"/>
      <c r="H38" s="301"/>
    </row>
    <row r="39" spans="1:11" ht="26.25" customHeight="1" x14ac:dyDescent="0.2">
      <c r="A39" s="429" t="s">
        <v>331</v>
      </c>
      <c r="B39" s="430"/>
      <c r="C39" s="430"/>
      <c r="D39" s="430"/>
      <c r="E39" s="430"/>
      <c r="F39" s="430"/>
      <c r="G39" s="430"/>
      <c r="H39" s="430"/>
    </row>
    <row r="40" spans="1:11" x14ac:dyDescent="0.2">
      <c r="A40" s="301"/>
      <c r="B40" s="301"/>
      <c r="C40" s="301"/>
      <c r="D40" s="301"/>
      <c r="E40" s="301"/>
      <c r="F40" s="301"/>
      <c r="G40" s="301"/>
      <c r="H40" s="301"/>
    </row>
    <row r="41" spans="1:11" x14ac:dyDescent="0.2">
      <c r="A41" s="301"/>
      <c r="B41" s="301"/>
      <c r="C41" s="301"/>
      <c r="D41" s="301"/>
      <c r="E41" s="301"/>
      <c r="F41" s="301"/>
      <c r="G41" s="301"/>
      <c r="H41" s="301"/>
    </row>
    <row r="42" spans="1:11" x14ac:dyDescent="0.2">
      <c r="A42" s="301"/>
      <c r="B42" s="301"/>
      <c r="C42" s="301"/>
      <c r="D42" s="301"/>
      <c r="E42" s="301"/>
      <c r="F42" s="301"/>
      <c r="G42" s="301"/>
      <c r="H42" s="301"/>
    </row>
    <row r="43" spans="1:11" x14ac:dyDescent="0.2">
      <c r="A43" s="301"/>
      <c r="B43" s="301"/>
      <c r="C43" s="301"/>
      <c r="D43" s="301"/>
      <c r="E43" s="301"/>
      <c r="F43" s="301"/>
      <c r="G43" s="301"/>
      <c r="H43" s="301"/>
    </row>
    <row r="44" spans="1:11" x14ac:dyDescent="0.2">
      <c r="A44" s="301"/>
      <c r="B44" s="301"/>
      <c r="C44" s="301"/>
      <c r="D44" s="301"/>
      <c r="E44" s="301"/>
      <c r="F44" s="301"/>
      <c r="G44" s="301"/>
      <c r="H44" s="301"/>
      <c r="K44" s="345"/>
    </row>
    <row r="45" spans="1:11" x14ac:dyDescent="0.2">
      <c r="A45" s="301"/>
      <c r="B45" s="301"/>
      <c r="C45" s="301"/>
      <c r="D45" s="301"/>
      <c r="E45" s="301"/>
      <c r="F45" s="301"/>
      <c r="G45" s="301"/>
      <c r="H45" s="301"/>
    </row>
    <row r="46" spans="1:11" x14ac:dyDescent="0.2">
      <c r="A46" s="301"/>
      <c r="B46" s="301"/>
      <c r="C46" s="301"/>
      <c r="D46" s="301"/>
      <c r="E46" s="301"/>
      <c r="F46" s="301"/>
      <c r="G46" s="301"/>
      <c r="H46" s="301"/>
    </row>
    <row r="47" spans="1:11" x14ac:dyDescent="0.2">
      <c r="A47" s="301"/>
      <c r="B47" s="301"/>
      <c r="C47" s="301"/>
      <c r="D47" s="301"/>
      <c r="E47" s="301"/>
      <c r="F47" s="301"/>
      <c r="G47" s="301"/>
      <c r="H47" s="301"/>
    </row>
    <row r="48" spans="1:11" x14ac:dyDescent="0.2">
      <c r="A48" s="301"/>
      <c r="B48" s="301"/>
      <c r="C48" s="301"/>
      <c r="D48" s="301"/>
      <c r="E48" s="301"/>
      <c r="F48" s="301"/>
      <c r="G48" s="301"/>
      <c r="H48" s="301"/>
    </row>
    <row r="49" spans="1:10" x14ac:dyDescent="0.2">
      <c r="A49" s="301"/>
      <c r="B49" s="301"/>
      <c r="C49" s="301"/>
      <c r="D49" s="301"/>
      <c r="E49" s="301"/>
      <c r="F49" s="301"/>
      <c r="G49" s="301"/>
      <c r="H49" s="301"/>
    </row>
    <row r="50" spans="1:10" x14ac:dyDescent="0.2">
      <c r="A50" s="301"/>
      <c r="B50" s="301"/>
      <c r="C50" s="301"/>
      <c r="D50" s="301"/>
      <c r="E50" s="301"/>
      <c r="F50" s="301"/>
      <c r="G50" s="301"/>
      <c r="H50" s="301"/>
    </row>
    <row r="51" spans="1:10" x14ac:dyDescent="0.2">
      <c r="A51" s="301"/>
      <c r="B51" s="301"/>
      <c r="C51" s="301"/>
      <c r="D51" s="301"/>
      <c r="E51" s="301"/>
      <c r="F51" s="301"/>
      <c r="G51" s="301"/>
      <c r="H51" s="301"/>
    </row>
    <row r="52" spans="1:10" x14ac:dyDescent="0.2">
      <c r="A52" s="301"/>
      <c r="B52" s="301"/>
      <c r="C52" s="301"/>
      <c r="D52" s="301"/>
      <c r="E52" s="301"/>
      <c r="F52" s="301"/>
      <c r="G52" s="301"/>
      <c r="H52" s="301"/>
    </row>
    <row r="53" spans="1:10" x14ac:dyDescent="0.2">
      <c r="A53" s="301"/>
      <c r="B53" s="301"/>
      <c r="C53" s="301"/>
      <c r="D53" s="301"/>
      <c r="E53" s="301"/>
      <c r="F53" s="301"/>
      <c r="G53" s="301"/>
      <c r="H53" s="301"/>
    </row>
    <row r="54" spans="1:10" x14ac:dyDescent="0.2">
      <c r="A54" s="301"/>
      <c r="B54" s="301"/>
      <c r="C54" s="301"/>
      <c r="D54" s="301"/>
      <c r="E54" s="301"/>
      <c r="F54" s="301"/>
      <c r="G54" s="301"/>
      <c r="H54" s="301"/>
    </row>
    <row r="55" spans="1:10" x14ac:dyDescent="0.2">
      <c r="A55" s="25"/>
      <c r="B55" s="301"/>
      <c r="C55" s="301"/>
      <c r="D55" s="301"/>
      <c r="E55" s="301"/>
      <c r="F55" s="301"/>
      <c r="G55" s="301"/>
      <c r="H55" s="301"/>
    </row>
    <row r="56" spans="1:10" x14ac:dyDescent="0.2">
      <c r="A56" s="301"/>
      <c r="B56" s="301"/>
      <c r="C56" s="301"/>
      <c r="D56" s="301"/>
      <c r="E56" s="301"/>
      <c r="F56" s="301"/>
      <c r="G56" s="301"/>
      <c r="H56" s="301"/>
    </row>
    <row r="57" spans="1:10" s="306" customFormat="1" ht="31.5" customHeight="1" x14ac:dyDescent="0.2">
      <c r="A57" s="431" t="s">
        <v>332</v>
      </c>
      <c r="B57" s="432"/>
      <c r="C57" s="432"/>
      <c r="D57" s="432"/>
      <c r="E57" s="432"/>
      <c r="F57" s="432"/>
      <c r="G57" s="432"/>
      <c r="H57" s="432"/>
      <c r="I57" s="305"/>
      <c r="J57" s="305"/>
    </row>
    <row r="58" spans="1:10" ht="15" customHeight="1" x14ac:dyDescent="0.2">
      <c r="A58" s="301"/>
      <c r="B58" s="301"/>
      <c r="C58" s="301"/>
      <c r="D58" s="301"/>
      <c r="E58" s="301"/>
      <c r="F58" s="301"/>
      <c r="G58" s="301"/>
      <c r="H58" s="301"/>
    </row>
    <row r="59" spans="1:10" x14ac:dyDescent="0.2">
      <c r="A59" s="301"/>
      <c r="B59" s="301"/>
      <c r="C59" s="301"/>
      <c r="D59" s="301"/>
      <c r="E59" s="301"/>
      <c r="F59" s="301"/>
      <c r="G59" s="301"/>
      <c r="H59" s="301"/>
    </row>
    <row r="60" spans="1:10" x14ac:dyDescent="0.2">
      <c r="A60" s="301"/>
      <c r="B60" s="301"/>
      <c r="C60" s="301"/>
      <c r="D60" s="301"/>
      <c r="E60" s="301"/>
      <c r="F60" s="301"/>
      <c r="G60" s="301"/>
      <c r="H60" s="301"/>
    </row>
    <row r="61" spans="1:10" x14ac:dyDescent="0.2">
      <c r="A61" s="301"/>
      <c r="B61" s="301"/>
      <c r="C61" s="301"/>
      <c r="D61" s="301"/>
      <c r="E61" s="301"/>
      <c r="F61" s="301"/>
      <c r="G61" s="301"/>
      <c r="H61" s="301"/>
    </row>
    <row r="62" spans="1:10" x14ac:dyDescent="0.2">
      <c r="A62" s="301"/>
      <c r="B62" s="301"/>
      <c r="C62" s="301"/>
      <c r="D62" s="301"/>
      <c r="E62" s="301"/>
      <c r="F62" s="301"/>
      <c r="G62" s="301"/>
      <c r="H62" s="301"/>
    </row>
    <row r="63" spans="1:10" x14ac:dyDescent="0.2">
      <c r="A63" s="301"/>
      <c r="B63" s="301"/>
      <c r="C63" s="301"/>
      <c r="D63" s="301"/>
      <c r="E63" s="301"/>
      <c r="F63" s="301"/>
      <c r="G63" s="301"/>
      <c r="H63" s="301"/>
    </row>
    <row r="64" spans="1:10" x14ac:dyDescent="0.2">
      <c r="A64" s="301"/>
      <c r="B64" s="301"/>
      <c r="C64" s="301"/>
      <c r="D64" s="301"/>
      <c r="E64" s="301"/>
      <c r="F64" s="301"/>
      <c r="G64" s="301"/>
      <c r="H64" s="301"/>
    </row>
    <row r="65" spans="1:10" x14ac:dyDescent="0.2">
      <c r="A65" s="301"/>
      <c r="B65" s="301"/>
      <c r="C65" s="301"/>
      <c r="D65" s="301"/>
      <c r="E65" s="301"/>
      <c r="F65" s="301"/>
      <c r="G65" s="301"/>
      <c r="H65" s="301"/>
    </row>
    <row r="66" spans="1:10" ht="13.5" customHeight="1" x14ac:dyDescent="0.2">
      <c r="A66" s="301"/>
      <c r="B66" s="301"/>
      <c r="C66" s="301"/>
      <c r="D66" s="301"/>
      <c r="E66" s="301"/>
      <c r="F66" s="301"/>
      <c r="G66" s="301"/>
      <c r="H66" s="301"/>
    </row>
    <row r="67" spans="1:10" x14ac:dyDescent="0.2">
      <c r="A67" s="307"/>
      <c r="B67" s="301"/>
      <c r="C67" s="301"/>
      <c r="D67" s="301"/>
      <c r="E67" s="301"/>
      <c r="F67" s="301"/>
      <c r="G67" s="301"/>
      <c r="H67" s="301"/>
    </row>
    <row r="68" spans="1:10" x14ac:dyDescent="0.2">
      <c r="A68" s="301"/>
      <c r="B68" s="301"/>
      <c r="C68" s="301"/>
      <c r="D68" s="301"/>
      <c r="E68" s="301"/>
      <c r="F68" s="301"/>
      <c r="G68" s="301"/>
      <c r="H68" s="301"/>
    </row>
    <row r="69" spans="1:10" x14ac:dyDescent="0.2">
      <c r="A69" s="308"/>
      <c r="B69" s="301"/>
      <c r="C69" s="301"/>
      <c r="D69" s="301"/>
      <c r="E69" s="301"/>
      <c r="F69" s="301"/>
      <c r="G69" s="301"/>
      <c r="H69" s="301"/>
    </row>
    <row r="70" spans="1:10" x14ac:dyDescent="0.2">
      <c r="A70" s="301"/>
      <c r="B70" s="301"/>
      <c r="C70" s="301"/>
      <c r="D70" s="301"/>
      <c r="E70" s="301"/>
      <c r="F70" s="301"/>
      <c r="G70" s="301"/>
      <c r="H70" s="301"/>
    </row>
    <row r="71" spans="1:10" x14ac:dyDescent="0.2">
      <c r="A71" s="301"/>
      <c r="B71" s="301"/>
      <c r="C71" s="301"/>
      <c r="D71" s="301"/>
      <c r="E71" s="301"/>
      <c r="F71" s="301"/>
      <c r="G71" s="301"/>
      <c r="H71" s="301"/>
    </row>
    <row r="72" spans="1:10" x14ac:dyDescent="0.2">
      <c r="A72" s="301"/>
      <c r="B72" s="301"/>
      <c r="C72" s="301"/>
      <c r="D72" s="301"/>
      <c r="E72" s="301"/>
      <c r="F72" s="301"/>
      <c r="G72" s="301"/>
      <c r="H72" s="301"/>
    </row>
    <row r="73" spans="1:10" s="306" customFormat="1" ht="25.5" customHeight="1" x14ac:dyDescent="0.2">
      <c r="A73" s="431" t="s">
        <v>333</v>
      </c>
      <c r="B73" s="432"/>
      <c r="C73" s="432"/>
      <c r="D73" s="432"/>
      <c r="E73" s="432"/>
      <c r="F73" s="432"/>
      <c r="G73" s="432"/>
      <c r="H73" s="432"/>
      <c r="I73" s="305"/>
      <c r="J73" s="305"/>
    </row>
    <row r="74" spans="1:10" x14ac:dyDescent="0.2">
      <c r="A74" s="301"/>
      <c r="B74" s="301"/>
      <c r="C74" s="301"/>
      <c r="D74" s="301"/>
      <c r="E74" s="301"/>
      <c r="F74" s="301"/>
      <c r="G74" s="301"/>
      <c r="H74" s="301"/>
    </row>
    <row r="75" spans="1:10" ht="14.25" x14ac:dyDescent="0.2">
      <c r="A75" s="28"/>
      <c r="B75" s="29"/>
      <c r="C75" s="29"/>
      <c r="D75" s="29"/>
      <c r="E75" s="29"/>
      <c r="F75" s="47"/>
      <c r="G75" s="301"/>
      <c r="H75" s="301"/>
    </row>
    <row r="76" spans="1:10" ht="14.25" x14ac:dyDescent="0.2">
      <c r="A76" s="28"/>
      <c r="B76" s="29"/>
      <c r="C76" s="29"/>
      <c r="D76" s="29"/>
      <c r="E76" s="29"/>
      <c r="F76" s="47"/>
      <c r="G76" s="301"/>
      <c r="H76" s="301"/>
    </row>
    <row r="77" spans="1:10" ht="14.25" x14ac:dyDescent="0.2">
      <c r="A77" s="28"/>
      <c r="B77" s="29"/>
      <c r="C77" s="29"/>
      <c r="D77" s="29"/>
      <c r="E77" s="29"/>
      <c r="F77" s="47"/>
    </row>
    <row r="78" spans="1:10" ht="14.25" x14ac:dyDescent="0.2">
      <c r="A78" s="28"/>
      <c r="B78" s="29"/>
      <c r="C78" s="29"/>
      <c r="D78" s="29"/>
      <c r="E78" s="29"/>
      <c r="F78" s="47"/>
    </row>
    <row r="79" spans="1:10" ht="14.25" x14ac:dyDescent="0.2">
      <c r="A79" s="28"/>
      <c r="B79" s="29"/>
      <c r="C79" s="29"/>
      <c r="D79" s="29"/>
      <c r="E79" s="29"/>
      <c r="F79" s="47"/>
    </row>
    <row r="80" spans="1:10" ht="14.25" x14ac:dyDescent="0.2">
      <c r="A80" s="28"/>
      <c r="B80" s="29"/>
      <c r="C80" s="29"/>
      <c r="D80" s="29"/>
      <c r="E80" s="29"/>
      <c r="F80" s="47"/>
    </row>
    <row r="81" spans="1:6" ht="14.25" x14ac:dyDescent="0.2">
      <c r="A81" s="28"/>
      <c r="B81" s="29"/>
      <c r="C81" s="29"/>
      <c r="D81" s="29"/>
      <c r="E81" s="29"/>
      <c r="F81" s="47"/>
    </row>
  </sheetData>
  <mergeCells count="3">
    <mergeCell ref="A39:H39"/>
    <mergeCell ref="A57:H57"/>
    <mergeCell ref="A73:H73"/>
  </mergeCells>
  <hyperlinks>
    <hyperlink ref="A57" r:id="rId1"/>
    <hyperlink ref="A39" r:id="rId2"/>
    <hyperlink ref="A73" r:id="rId3"/>
  </hyperlinks>
  <pageMargins left="0.51181102362204722" right="0.39370078740157483" top="0.39370078740157483" bottom="0.11811023622047245" header="0.31496062992125984" footer="0.31496062992125984"/>
  <pageSetup paperSize="9" scale="82" orientation="portrait" r:id="rId4"/>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I82"/>
  <sheetViews>
    <sheetView showGridLines="0" zoomScaleNormal="100" workbookViewId="0"/>
  </sheetViews>
  <sheetFormatPr baseColWidth="10" defaultRowHeight="12.75" x14ac:dyDescent="0.2"/>
  <cols>
    <col min="1" max="1" width="1.625" style="14" customWidth="1"/>
    <col min="2" max="2" width="26.125" style="14" customWidth="1"/>
    <col min="3" max="3" width="36.875" style="14" customWidth="1"/>
    <col min="4" max="4" width="38.25" style="14" customWidth="1"/>
    <col min="5" max="7" width="11" style="14"/>
    <col min="8" max="8" width="35.75" style="14" customWidth="1"/>
    <col min="9" max="16384" width="11" style="14"/>
  </cols>
  <sheetData>
    <row r="1" spans="1:4" s="13" customFormat="1" ht="33.75" customHeight="1" x14ac:dyDescent="0.2">
      <c r="A1" s="11"/>
      <c r="B1" s="11"/>
      <c r="C1" s="12"/>
      <c r="D1" s="12" t="s">
        <v>17</v>
      </c>
    </row>
    <row r="2" spans="1:4" ht="15" customHeight="1" x14ac:dyDescent="0.2">
      <c r="C2" s="15"/>
      <c r="D2" s="15" t="s">
        <v>19</v>
      </c>
    </row>
    <row r="3" spans="1:4" ht="15.75" x14ac:dyDescent="0.25">
      <c r="A3" s="16"/>
      <c r="B3" s="17"/>
      <c r="C3" s="17"/>
      <c r="D3" s="17"/>
    </row>
    <row r="4" spans="1:4" x14ac:dyDescent="0.2">
      <c r="A4" s="18"/>
    </row>
    <row r="7" spans="1:4" x14ac:dyDescent="0.2">
      <c r="A7" s="19"/>
      <c r="B7" s="19"/>
      <c r="C7" s="19"/>
      <c r="D7" s="19"/>
    </row>
    <row r="8" spans="1:4" x14ac:dyDescent="0.2">
      <c r="A8" s="19"/>
      <c r="B8" s="19"/>
      <c r="C8" s="19"/>
      <c r="D8" s="19"/>
    </row>
    <row r="9" spans="1:4" x14ac:dyDescent="0.2">
      <c r="A9" s="19"/>
      <c r="B9" s="19"/>
      <c r="C9" s="19"/>
      <c r="D9" s="19"/>
    </row>
    <row r="10" spans="1:4" x14ac:dyDescent="0.2">
      <c r="A10" s="20"/>
      <c r="B10" s="21"/>
      <c r="C10" s="20"/>
      <c r="D10" s="20"/>
    </row>
    <row r="11" spans="1:4" x14ac:dyDescent="0.2">
      <c r="A11" s="19"/>
      <c r="B11" s="22"/>
      <c r="C11" s="22"/>
      <c r="D11" s="22"/>
    </row>
    <row r="12" spans="1:4" x14ac:dyDescent="0.2">
      <c r="A12" s="19"/>
      <c r="B12" s="19"/>
      <c r="C12" s="19"/>
      <c r="D12" s="19"/>
    </row>
    <row r="13" spans="1:4" x14ac:dyDescent="0.2">
      <c r="A13" s="19"/>
      <c r="B13" s="19"/>
      <c r="C13" s="19"/>
      <c r="D13" s="19"/>
    </row>
    <row r="14" spans="1:4" x14ac:dyDescent="0.2">
      <c r="A14" s="19"/>
      <c r="B14" s="19"/>
      <c r="C14" s="19"/>
      <c r="D14" s="19"/>
    </row>
    <row r="15" spans="1:4" x14ac:dyDescent="0.2">
      <c r="A15" s="19"/>
      <c r="B15" s="19"/>
      <c r="C15" s="19"/>
      <c r="D15" s="19"/>
    </row>
    <row r="16" spans="1:4" x14ac:dyDescent="0.2">
      <c r="A16" s="19"/>
      <c r="B16" s="19"/>
      <c r="C16" s="19"/>
      <c r="D16" s="19"/>
    </row>
    <row r="17" spans="1:9" x14ac:dyDescent="0.2">
      <c r="A17" s="19"/>
      <c r="B17" s="19"/>
      <c r="C17" s="19"/>
      <c r="D17" s="19"/>
    </row>
    <row r="18" spans="1:9" x14ac:dyDescent="0.2">
      <c r="A18" s="19"/>
      <c r="B18" s="19"/>
      <c r="C18" s="19"/>
      <c r="D18" s="19"/>
    </row>
    <row r="19" spans="1:9" x14ac:dyDescent="0.2">
      <c r="A19" s="19"/>
      <c r="B19" s="19"/>
      <c r="C19" s="19"/>
      <c r="D19" s="19"/>
    </row>
    <row r="20" spans="1:9" x14ac:dyDescent="0.2">
      <c r="A20" s="19"/>
      <c r="B20" s="19"/>
      <c r="C20" s="19"/>
      <c r="D20" s="19"/>
    </row>
    <row r="21" spans="1:9" x14ac:dyDescent="0.2">
      <c r="A21" s="19"/>
      <c r="B21" s="19"/>
      <c r="C21" s="19"/>
      <c r="D21" s="19"/>
    </row>
    <row r="22" spans="1:9" x14ac:dyDescent="0.2">
      <c r="A22" s="19"/>
      <c r="B22" s="19"/>
      <c r="C22" s="19"/>
      <c r="D22" s="19"/>
    </row>
    <row r="23" spans="1:9" x14ac:dyDescent="0.2">
      <c r="A23" s="19"/>
      <c r="B23" s="19"/>
      <c r="C23" s="19"/>
      <c r="D23" s="19"/>
    </row>
    <row r="24" spans="1:9" x14ac:dyDescent="0.2">
      <c r="A24" s="19"/>
      <c r="B24" s="19"/>
      <c r="C24" s="19"/>
      <c r="D24" s="19"/>
    </row>
    <row r="25" spans="1:9" x14ac:dyDescent="0.2">
      <c r="A25" s="19"/>
      <c r="B25" s="19"/>
      <c r="C25" s="19"/>
      <c r="D25" s="19"/>
    </row>
    <row r="26" spans="1:9" x14ac:dyDescent="0.2">
      <c r="A26" s="19"/>
      <c r="B26" s="19"/>
      <c r="C26" s="19"/>
      <c r="D26" s="19"/>
    </row>
    <row r="27" spans="1:9" x14ac:dyDescent="0.2">
      <c r="A27" s="19"/>
      <c r="B27" s="19"/>
      <c r="C27" s="19"/>
      <c r="D27" s="19"/>
      <c r="I27" s="23"/>
    </row>
    <row r="28" spans="1:9" x14ac:dyDescent="0.2">
      <c r="A28" s="19"/>
      <c r="B28" s="19"/>
      <c r="C28" s="19"/>
      <c r="D28" s="19"/>
    </row>
    <row r="29" spans="1:9" x14ac:dyDescent="0.2">
      <c r="A29" s="19"/>
      <c r="B29" s="19"/>
      <c r="C29" s="19"/>
      <c r="D29" s="19"/>
      <c r="G29" s="24"/>
    </row>
    <row r="30" spans="1:9" x14ac:dyDescent="0.2">
      <c r="A30" s="19"/>
      <c r="B30" s="19"/>
      <c r="C30" s="19"/>
      <c r="D30" s="19"/>
    </row>
    <row r="31" spans="1:9" x14ac:dyDescent="0.2">
      <c r="A31" s="19"/>
      <c r="B31" s="19"/>
      <c r="C31" s="19"/>
      <c r="D31" s="19"/>
    </row>
    <row r="32" spans="1:9" x14ac:dyDescent="0.2">
      <c r="A32" s="19"/>
      <c r="B32" s="19"/>
      <c r="C32" s="19"/>
      <c r="D32" s="19"/>
    </row>
    <row r="33" spans="1:4" x14ac:dyDescent="0.2">
      <c r="A33" s="19"/>
      <c r="B33" s="19"/>
      <c r="C33" s="19"/>
      <c r="D33" s="19"/>
    </row>
    <row r="34" spans="1:4" ht="24" customHeight="1" x14ac:dyDescent="0.2">
      <c r="A34" s="25"/>
      <c r="B34" s="19"/>
      <c r="C34" s="19"/>
      <c r="D34" s="19"/>
    </row>
    <row r="35" spans="1:4" x14ac:dyDescent="0.2">
      <c r="A35" s="19"/>
      <c r="B35" s="19"/>
      <c r="C35" s="19"/>
      <c r="D35" s="19"/>
    </row>
    <row r="36" spans="1:4" x14ac:dyDescent="0.2">
      <c r="A36" s="19"/>
      <c r="B36" s="19"/>
      <c r="C36" s="19"/>
      <c r="D36" s="19"/>
    </row>
    <row r="37" spans="1:4" x14ac:dyDescent="0.2">
      <c r="A37" s="19"/>
      <c r="B37" s="19"/>
      <c r="C37" s="19"/>
      <c r="D37" s="19"/>
    </row>
    <row r="38" spans="1:4" x14ac:dyDescent="0.2">
      <c r="A38" s="19"/>
      <c r="B38" s="19"/>
      <c r="C38" s="19"/>
      <c r="D38" s="19"/>
    </row>
    <row r="39" spans="1:4" x14ac:dyDescent="0.2">
      <c r="A39" s="19"/>
      <c r="B39" s="19"/>
      <c r="C39" s="19"/>
      <c r="D39" s="19"/>
    </row>
    <row r="40" spans="1:4" x14ac:dyDescent="0.2">
      <c r="A40" s="19"/>
      <c r="B40" s="19"/>
      <c r="C40" s="19"/>
      <c r="D40" s="19"/>
    </row>
    <row r="41" spans="1:4" x14ac:dyDescent="0.2">
      <c r="A41" s="19"/>
      <c r="B41" s="19"/>
      <c r="C41" s="19"/>
      <c r="D41" s="19"/>
    </row>
    <row r="42" spans="1:4" x14ac:dyDescent="0.2">
      <c r="A42" s="19"/>
      <c r="B42" s="19"/>
      <c r="C42" s="19"/>
      <c r="D42" s="19"/>
    </row>
    <row r="43" spans="1:4" x14ac:dyDescent="0.2">
      <c r="A43" s="19"/>
      <c r="B43" s="19"/>
      <c r="C43" s="19"/>
      <c r="D43" s="19"/>
    </row>
    <row r="44" spans="1:4" x14ac:dyDescent="0.2">
      <c r="A44" s="19"/>
      <c r="B44" s="19"/>
      <c r="C44" s="19"/>
      <c r="D44" s="19"/>
    </row>
    <row r="45" spans="1:4" x14ac:dyDescent="0.2">
      <c r="A45" s="19"/>
      <c r="B45" s="19"/>
      <c r="C45" s="19"/>
      <c r="D45" s="19"/>
    </row>
    <row r="46" spans="1:4" x14ac:dyDescent="0.2">
      <c r="A46" s="26"/>
      <c r="B46" s="19"/>
      <c r="C46" s="19"/>
      <c r="D46" s="19"/>
    </row>
    <row r="47" spans="1:4" x14ac:dyDescent="0.2">
      <c r="A47" s="19"/>
      <c r="B47" s="19"/>
      <c r="C47" s="19"/>
      <c r="D47" s="19"/>
    </row>
    <row r="48" spans="1:4" x14ac:dyDescent="0.2">
      <c r="A48" s="27"/>
      <c r="B48" s="19"/>
      <c r="C48" s="19"/>
      <c r="D48" s="19"/>
    </row>
    <row r="49" spans="1:4" x14ac:dyDescent="0.2">
      <c r="A49" s="19"/>
      <c r="B49" s="19"/>
      <c r="C49" s="19"/>
      <c r="D49" s="19"/>
    </row>
    <row r="50" spans="1:4" x14ac:dyDescent="0.2">
      <c r="A50" s="19"/>
      <c r="B50" s="19"/>
      <c r="C50" s="19"/>
      <c r="D50" s="19"/>
    </row>
    <row r="51" spans="1:4" x14ac:dyDescent="0.2">
      <c r="A51" s="19"/>
      <c r="B51" s="19"/>
      <c r="C51" s="19"/>
      <c r="D51" s="19"/>
    </row>
    <row r="52" spans="1:4" x14ac:dyDescent="0.2">
      <c r="A52" s="19"/>
      <c r="B52" s="19"/>
      <c r="C52" s="19"/>
      <c r="D52" s="19"/>
    </row>
    <row r="53" spans="1:4" x14ac:dyDescent="0.2">
      <c r="A53" s="19"/>
      <c r="B53" s="19"/>
      <c r="C53" s="19"/>
      <c r="D53" s="19"/>
    </row>
    <row r="54" spans="1:4" x14ac:dyDescent="0.2">
      <c r="A54" s="19"/>
      <c r="B54" s="19"/>
      <c r="C54" s="19"/>
      <c r="D54" s="19"/>
    </row>
    <row r="55" spans="1:4" ht="14.25" x14ac:dyDescent="0.2">
      <c r="A55" s="28"/>
      <c r="B55" s="29"/>
      <c r="C55" s="29"/>
      <c r="D55" s="19"/>
    </row>
    <row r="56" spans="1:4" ht="14.25" x14ac:dyDescent="0.2">
      <c r="A56" s="28"/>
      <c r="B56" s="29"/>
      <c r="C56" s="29"/>
      <c r="D56" s="19"/>
    </row>
    <row r="57" spans="1:4" ht="14.25" x14ac:dyDescent="0.2">
      <c r="A57" s="28"/>
      <c r="B57" s="29"/>
      <c r="C57" s="29"/>
    </row>
    <row r="58" spans="1:4" ht="14.25" x14ac:dyDescent="0.2">
      <c r="A58" s="28"/>
      <c r="B58" s="29"/>
      <c r="C58" s="29"/>
    </row>
    <row r="59" spans="1:4" ht="14.25" x14ac:dyDescent="0.2">
      <c r="A59" s="28"/>
      <c r="B59" s="29"/>
      <c r="C59" s="29"/>
    </row>
    <row r="60" spans="1:4" ht="15.75" x14ac:dyDescent="0.25">
      <c r="A60" s="30"/>
      <c r="B60" s="29"/>
      <c r="C60" s="29"/>
    </row>
    <row r="61" spans="1:4" ht="14.25" x14ac:dyDescent="0.2">
      <c r="A61" s="31"/>
      <c r="B61" s="29"/>
      <c r="C61" s="29"/>
    </row>
    <row r="62" spans="1:4" x14ac:dyDescent="0.2">
      <c r="A62" s="32"/>
    </row>
    <row r="63" spans="1:4" x14ac:dyDescent="0.2">
      <c r="A63" s="32"/>
    </row>
    <row r="64" spans="1:4" x14ac:dyDescent="0.2">
      <c r="A64" s="32"/>
    </row>
    <row r="65" spans="1:4" x14ac:dyDescent="0.2">
      <c r="A65" s="33" t="s">
        <v>20</v>
      </c>
    </row>
    <row r="66" spans="1:4" ht="13.5" thickBot="1" x14ac:dyDescent="0.25">
      <c r="A66" s="31"/>
    </row>
    <row r="67" spans="1:4" ht="22.5" customHeight="1" thickBot="1" x14ac:dyDescent="0.25">
      <c r="B67" s="436" t="s">
        <v>21</v>
      </c>
      <c r="C67" s="437"/>
      <c r="D67" s="438"/>
    </row>
    <row r="68" spans="1:4" s="34" customFormat="1" ht="33.75" customHeight="1" x14ac:dyDescent="0.2">
      <c r="B68" s="35" t="s">
        <v>22</v>
      </c>
      <c r="C68" s="36" t="s">
        <v>23</v>
      </c>
      <c r="D68" s="37" t="s">
        <v>24</v>
      </c>
    </row>
    <row r="69" spans="1:4" ht="3.75" customHeight="1" thickBot="1" x14ac:dyDescent="0.25">
      <c r="B69" s="38"/>
      <c r="C69" s="39"/>
      <c r="D69" s="40"/>
    </row>
    <row r="70" spans="1:4" ht="33.75" customHeight="1" thickBot="1" x14ac:dyDescent="0.25">
      <c r="B70" s="439" t="s">
        <v>25</v>
      </c>
      <c r="C70" s="41" t="s">
        <v>6</v>
      </c>
      <c r="D70" s="435" t="s">
        <v>26</v>
      </c>
    </row>
    <row r="71" spans="1:4" ht="33.75" customHeight="1" thickBot="1" x14ac:dyDescent="0.25">
      <c r="B71" s="440"/>
      <c r="C71" s="42" t="s">
        <v>27</v>
      </c>
      <c r="D71" s="435"/>
    </row>
    <row r="72" spans="1:4" ht="33.75" customHeight="1" thickBot="1" x14ac:dyDescent="0.25">
      <c r="B72" s="441"/>
      <c r="C72" s="43" t="s">
        <v>28</v>
      </c>
      <c r="D72" s="435"/>
    </row>
    <row r="73" spans="1:4" ht="33.75" customHeight="1" thickBot="1" x14ac:dyDescent="0.25">
      <c r="B73" s="440" t="s">
        <v>29</v>
      </c>
      <c r="C73" s="44" t="s">
        <v>30</v>
      </c>
      <c r="D73" s="435" t="s">
        <v>31</v>
      </c>
    </row>
    <row r="74" spans="1:4" ht="33.75" customHeight="1" thickBot="1" x14ac:dyDescent="0.25">
      <c r="B74" s="440"/>
      <c r="C74" s="42" t="s">
        <v>32</v>
      </c>
      <c r="D74" s="435"/>
    </row>
    <row r="75" spans="1:4" ht="33.75" customHeight="1" thickBot="1" x14ac:dyDescent="0.25">
      <c r="B75" s="441"/>
      <c r="C75" s="43" t="s">
        <v>33</v>
      </c>
      <c r="D75" s="435"/>
    </row>
    <row r="76" spans="1:4" ht="33.75" customHeight="1" thickBot="1" x14ac:dyDescent="0.25">
      <c r="B76" s="439" t="s">
        <v>34</v>
      </c>
      <c r="C76" s="41" t="s">
        <v>35</v>
      </c>
      <c r="D76" s="435" t="s">
        <v>36</v>
      </c>
    </row>
    <row r="77" spans="1:4" ht="33.75" customHeight="1" thickBot="1" x14ac:dyDescent="0.25">
      <c r="B77" s="440"/>
      <c r="C77" s="42" t="s">
        <v>37</v>
      </c>
      <c r="D77" s="435"/>
    </row>
    <row r="78" spans="1:4" ht="33.75" customHeight="1" thickBot="1" x14ac:dyDescent="0.25">
      <c r="B78" s="440"/>
      <c r="C78" s="42" t="s">
        <v>38</v>
      </c>
      <c r="D78" s="435"/>
    </row>
    <row r="79" spans="1:4" ht="33.75" customHeight="1" thickBot="1" x14ac:dyDescent="0.25">
      <c r="B79" s="441"/>
      <c r="C79" s="43" t="s">
        <v>39</v>
      </c>
      <c r="D79" s="435"/>
    </row>
    <row r="80" spans="1:4" ht="33.75" customHeight="1" thickBot="1" x14ac:dyDescent="0.25">
      <c r="B80" s="433" t="s">
        <v>40</v>
      </c>
      <c r="C80" s="45" t="s">
        <v>41</v>
      </c>
      <c r="D80" s="435" t="s">
        <v>42</v>
      </c>
    </row>
    <row r="81" spans="2:4" ht="33.75" customHeight="1" thickBot="1" x14ac:dyDescent="0.25">
      <c r="B81" s="434"/>
      <c r="C81" s="46" t="s">
        <v>43</v>
      </c>
      <c r="D81" s="435"/>
    </row>
    <row r="82" spans="2:4" x14ac:dyDescent="0.2">
      <c r="B82" s="31"/>
    </row>
  </sheetData>
  <mergeCells count="9">
    <mergeCell ref="B80:B81"/>
    <mergeCell ref="D80:D81"/>
    <mergeCell ref="B67:D67"/>
    <mergeCell ref="B70:B72"/>
    <mergeCell ref="D70:D72"/>
    <mergeCell ref="B73:B75"/>
    <mergeCell ref="D73:D75"/>
    <mergeCell ref="B76:B79"/>
    <mergeCell ref="D76:D79"/>
  </mergeCells>
  <hyperlinks>
    <hyperlink ref="A65" r:id="rId1"/>
  </hyperlinks>
  <pageMargins left="0.70866141732283472" right="0.70866141732283472" top="0.39370078740157483" bottom="0.35433070866141736" header="0.31496062992125984" footer="0.31496062992125984"/>
  <pageSetup paperSize="9" scale="75" fitToHeight="2" orientation="portrait" r:id="rId2"/>
  <rowBreaks count="1" manualBreakCount="1">
    <brk id="66" max="3"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G44"/>
  <sheetViews>
    <sheetView showGridLines="0" zoomScaleNormal="100" workbookViewId="0"/>
  </sheetViews>
  <sheetFormatPr baseColWidth="10" defaultRowHeight="14.25" x14ac:dyDescent="0.2"/>
  <cols>
    <col min="1" max="1" width="3.875" style="201" customWidth="1"/>
    <col min="2" max="2" width="24.375" style="246" customWidth="1"/>
    <col min="3" max="3" width="4.125" style="247" customWidth="1"/>
    <col min="4" max="4" width="40.875" style="248" bestFit="1" customWidth="1"/>
    <col min="5" max="5" width="3.625" style="249" customWidth="1"/>
    <col min="6" max="6" width="65.625" style="192" customWidth="1"/>
    <col min="7" max="16384" width="11" style="192"/>
  </cols>
  <sheetData>
    <row r="1" spans="1:7" ht="32.25" customHeight="1" x14ac:dyDescent="0.2">
      <c r="B1" s="202"/>
      <c r="C1" s="203"/>
      <c r="D1" s="204"/>
      <c r="E1" s="205"/>
      <c r="F1" s="206" t="s">
        <v>182</v>
      </c>
      <c r="G1" s="182"/>
    </row>
    <row r="2" spans="1:7" x14ac:dyDescent="0.2">
      <c r="A2" s="207"/>
      <c r="B2" s="208"/>
      <c r="C2" s="209"/>
      <c r="D2" s="210"/>
      <c r="E2" s="211"/>
      <c r="F2" s="183"/>
      <c r="G2" s="182"/>
    </row>
    <row r="3" spans="1:7" ht="3.75" customHeight="1" x14ac:dyDescent="0.25">
      <c r="B3" s="202"/>
      <c r="C3" s="212"/>
      <c r="D3" s="204"/>
      <c r="E3" s="205"/>
      <c r="F3" s="182"/>
      <c r="G3" s="182"/>
    </row>
    <row r="4" spans="1:7" s="216" customFormat="1" ht="10.5" customHeight="1" x14ac:dyDescent="0.2">
      <c r="A4" s="213" t="s">
        <v>183</v>
      </c>
      <c r="B4" s="214"/>
      <c r="C4" s="214"/>
      <c r="D4" s="214"/>
      <c r="E4" s="214"/>
      <c r="F4" s="214"/>
      <c r="G4" s="215"/>
    </row>
    <row r="5" spans="1:7" s="216" customFormat="1" ht="11.25" customHeight="1" x14ac:dyDescent="0.2">
      <c r="A5" s="217"/>
      <c r="B5" s="218"/>
      <c r="C5" s="219"/>
      <c r="D5" s="220"/>
      <c r="E5" s="221"/>
      <c r="F5" s="183"/>
      <c r="G5" s="215"/>
    </row>
    <row r="6" spans="1:7" ht="15" customHeight="1" thickBot="1" x14ac:dyDescent="0.25">
      <c r="A6" s="222" t="s">
        <v>184</v>
      </c>
      <c r="B6" s="223"/>
      <c r="C6" s="222" t="s">
        <v>185</v>
      </c>
      <c r="D6" s="224"/>
      <c r="E6" s="222" t="s">
        <v>186</v>
      </c>
      <c r="F6" s="223"/>
    </row>
    <row r="7" spans="1:7" ht="12.75" customHeight="1" thickTop="1" x14ac:dyDescent="0.2">
      <c r="A7" s="451" t="s">
        <v>187</v>
      </c>
      <c r="B7" s="454" t="s">
        <v>188</v>
      </c>
      <c r="C7" s="451" t="s">
        <v>189</v>
      </c>
      <c r="D7" s="454" t="s">
        <v>190</v>
      </c>
      <c r="E7" s="225" t="s">
        <v>191</v>
      </c>
      <c r="F7" s="226" t="s">
        <v>192</v>
      </c>
    </row>
    <row r="8" spans="1:7" ht="12.75" customHeight="1" x14ac:dyDescent="0.2">
      <c r="A8" s="451"/>
      <c r="B8" s="454"/>
      <c r="C8" s="452"/>
      <c r="D8" s="455"/>
      <c r="E8" s="227" t="s">
        <v>193</v>
      </c>
      <c r="F8" s="228" t="s">
        <v>194</v>
      </c>
    </row>
    <row r="9" spans="1:7" ht="12.75" customHeight="1" x14ac:dyDescent="0.2">
      <c r="A9" s="451"/>
      <c r="B9" s="461"/>
      <c r="C9" s="450" t="s">
        <v>195</v>
      </c>
      <c r="D9" s="453" t="s">
        <v>196</v>
      </c>
      <c r="E9" s="227" t="s">
        <v>197</v>
      </c>
      <c r="F9" s="228" t="s">
        <v>198</v>
      </c>
    </row>
    <row r="10" spans="1:7" ht="12.75" customHeight="1" x14ac:dyDescent="0.2">
      <c r="A10" s="451"/>
      <c r="B10" s="461"/>
      <c r="C10" s="451"/>
      <c r="D10" s="454"/>
      <c r="E10" s="227" t="s">
        <v>199</v>
      </c>
      <c r="F10" s="228" t="s">
        <v>200</v>
      </c>
    </row>
    <row r="11" spans="1:7" ht="12.75" customHeight="1" x14ac:dyDescent="0.2">
      <c r="A11" s="451"/>
      <c r="B11" s="461"/>
      <c r="C11" s="451"/>
      <c r="D11" s="454"/>
      <c r="E11" s="227" t="s">
        <v>201</v>
      </c>
      <c r="F11" s="228" t="s">
        <v>202</v>
      </c>
    </row>
    <row r="12" spans="1:7" ht="12.75" customHeight="1" x14ac:dyDescent="0.2">
      <c r="A12" s="451"/>
      <c r="B12" s="461"/>
      <c r="C12" s="451"/>
      <c r="D12" s="454"/>
      <c r="E12" s="227" t="s">
        <v>203</v>
      </c>
      <c r="F12" s="228" t="s">
        <v>204</v>
      </c>
    </row>
    <row r="13" spans="1:7" ht="12.75" customHeight="1" x14ac:dyDescent="0.2">
      <c r="A13" s="451"/>
      <c r="B13" s="461"/>
      <c r="C13" s="451"/>
      <c r="D13" s="454"/>
      <c r="E13" s="227" t="s">
        <v>205</v>
      </c>
      <c r="F13" s="228" t="s">
        <v>206</v>
      </c>
    </row>
    <row r="14" spans="1:7" ht="12.75" customHeight="1" x14ac:dyDescent="0.2">
      <c r="A14" s="451"/>
      <c r="B14" s="461"/>
      <c r="C14" s="452"/>
      <c r="D14" s="455"/>
      <c r="E14" s="227" t="s">
        <v>207</v>
      </c>
      <c r="F14" s="228" t="s">
        <v>208</v>
      </c>
    </row>
    <row r="15" spans="1:7" ht="12.75" customHeight="1" x14ac:dyDescent="0.2">
      <c r="A15" s="451"/>
      <c r="B15" s="461"/>
      <c r="C15" s="450" t="s">
        <v>209</v>
      </c>
      <c r="D15" s="453" t="s">
        <v>210</v>
      </c>
      <c r="E15" s="227" t="s">
        <v>211</v>
      </c>
      <c r="F15" s="228" t="s">
        <v>212</v>
      </c>
    </row>
    <row r="16" spans="1:7" ht="12.75" customHeight="1" x14ac:dyDescent="0.2">
      <c r="A16" s="451"/>
      <c r="B16" s="461"/>
      <c r="C16" s="451"/>
      <c r="D16" s="454"/>
      <c r="E16" s="227" t="s">
        <v>213</v>
      </c>
      <c r="F16" s="228" t="s">
        <v>214</v>
      </c>
    </row>
    <row r="17" spans="1:6" ht="12.75" customHeight="1" x14ac:dyDescent="0.2">
      <c r="A17" s="451"/>
      <c r="B17" s="461"/>
      <c r="C17" s="452"/>
      <c r="D17" s="455"/>
      <c r="E17" s="227" t="s">
        <v>215</v>
      </c>
      <c r="F17" s="228" t="s">
        <v>216</v>
      </c>
    </row>
    <row r="18" spans="1:6" ht="12.75" customHeight="1" x14ac:dyDescent="0.2">
      <c r="A18" s="451"/>
      <c r="B18" s="461"/>
      <c r="C18" s="450" t="s">
        <v>217</v>
      </c>
      <c r="D18" s="453" t="s">
        <v>218</v>
      </c>
      <c r="E18" s="227" t="s">
        <v>219</v>
      </c>
      <c r="F18" s="228" t="s">
        <v>220</v>
      </c>
    </row>
    <row r="19" spans="1:6" ht="12.75" customHeight="1" x14ac:dyDescent="0.2">
      <c r="A19" s="451"/>
      <c r="B19" s="461"/>
      <c r="C19" s="451"/>
      <c r="D19" s="454"/>
      <c r="E19" s="227" t="s">
        <v>221</v>
      </c>
      <c r="F19" s="228" t="s">
        <v>222</v>
      </c>
    </row>
    <row r="20" spans="1:6" ht="12.75" customHeight="1" x14ac:dyDescent="0.2">
      <c r="A20" s="451"/>
      <c r="B20" s="461"/>
      <c r="C20" s="451"/>
      <c r="D20" s="454"/>
      <c r="E20" s="227" t="s">
        <v>223</v>
      </c>
      <c r="F20" s="228" t="s">
        <v>224</v>
      </c>
    </row>
    <row r="21" spans="1:6" ht="12.75" customHeight="1" x14ac:dyDescent="0.2">
      <c r="A21" s="451"/>
      <c r="B21" s="461"/>
      <c r="C21" s="452"/>
      <c r="D21" s="455"/>
      <c r="E21" s="227" t="s">
        <v>225</v>
      </c>
      <c r="F21" s="228" t="s">
        <v>226</v>
      </c>
    </row>
    <row r="22" spans="1:6" ht="12.75" customHeight="1" x14ac:dyDescent="0.2">
      <c r="A22" s="442" t="s">
        <v>227</v>
      </c>
      <c r="B22" s="444" t="s">
        <v>228</v>
      </c>
      <c r="C22" s="442" t="s">
        <v>229</v>
      </c>
      <c r="D22" s="447" t="s">
        <v>230</v>
      </c>
      <c r="E22" s="229" t="s">
        <v>231</v>
      </c>
      <c r="F22" s="230" t="s">
        <v>232</v>
      </c>
    </row>
    <row r="23" spans="1:6" ht="12.75" customHeight="1" x14ac:dyDescent="0.2">
      <c r="A23" s="443"/>
      <c r="B23" s="445"/>
      <c r="C23" s="446"/>
      <c r="D23" s="449"/>
      <c r="E23" s="229" t="s">
        <v>233</v>
      </c>
      <c r="F23" s="230" t="s">
        <v>234</v>
      </c>
    </row>
    <row r="24" spans="1:6" ht="12.75" customHeight="1" x14ac:dyDescent="0.2">
      <c r="A24" s="443"/>
      <c r="B24" s="445"/>
      <c r="C24" s="442" t="s">
        <v>235</v>
      </c>
      <c r="D24" s="447" t="s">
        <v>236</v>
      </c>
      <c r="E24" s="229" t="s">
        <v>237</v>
      </c>
      <c r="F24" s="230" t="s">
        <v>238</v>
      </c>
    </row>
    <row r="25" spans="1:6" ht="12.75" customHeight="1" x14ac:dyDescent="0.2">
      <c r="A25" s="443"/>
      <c r="B25" s="445"/>
      <c r="C25" s="446"/>
      <c r="D25" s="449"/>
      <c r="E25" s="229" t="s">
        <v>239</v>
      </c>
      <c r="F25" s="230" t="s">
        <v>240</v>
      </c>
    </row>
    <row r="26" spans="1:6" ht="12.75" customHeight="1" x14ac:dyDescent="0.2">
      <c r="A26" s="443"/>
      <c r="B26" s="445"/>
      <c r="C26" s="464" t="s">
        <v>241</v>
      </c>
      <c r="D26" s="447" t="s">
        <v>242</v>
      </c>
      <c r="E26" s="229" t="s">
        <v>243</v>
      </c>
      <c r="F26" s="230" t="s">
        <v>244</v>
      </c>
    </row>
    <row r="27" spans="1:6" ht="12.75" customHeight="1" x14ac:dyDescent="0.2">
      <c r="A27" s="443"/>
      <c r="B27" s="445"/>
      <c r="C27" s="465"/>
      <c r="D27" s="448"/>
      <c r="E27" s="229" t="s">
        <v>245</v>
      </c>
      <c r="F27" s="230" t="s">
        <v>246</v>
      </c>
    </row>
    <row r="28" spans="1:6" ht="12.75" customHeight="1" x14ac:dyDescent="0.2">
      <c r="A28" s="443"/>
      <c r="B28" s="445"/>
      <c r="C28" s="465"/>
      <c r="D28" s="448"/>
      <c r="E28" s="229" t="s">
        <v>247</v>
      </c>
      <c r="F28" s="230" t="s">
        <v>248</v>
      </c>
    </row>
    <row r="29" spans="1:6" ht="12.75" customHeight="1" x14ac:dyDescent="0.2">
      <c r="A29" s="446"/>
      <c r="B29" s="463"/>
      <c r="C29" s="466"/>
      <c r="D29" s="449"/>
      <c r="E29" s="229" t="s">
        <v>249</v>
      </c>
      <c r="F29" s="230" t="s">
        <v>250</v>
      </c>
    </row>
    <row r="30" spans="1:6" ht="12.75" customHeight="1" x14ac:dyDescent="0.2">
      <c r="A30" s="450" t="s">
        <v>251</v>
      </c>
      <c r="B30" s="460" t="s">
        <v>252</v>
      </c>
      <c r="C30" s="450" t="s">
        <v>253</v>
      </c>
      <c r="D30" s="453" t="s">
        <v>254</v>
      </c>
      <c r="E30" s="231" t="s">
        <v>255</v>
      </c>
      <c r="F30" s="232" t="s">
        <v>256</v>
      </c>
    </row>
    <row r="31" spans="1:6" ht="12.75" customHeight="1" x14ac:dyDescent="0.2">
      <c r="A31" s="451"/>
      <c r="B31" s="461"/>
      <c r="C31" s="452"/>
      <c r="D31" s="455"/>
      <c r="E31" s="233" t="s">
        <v>257</v>
      </c>
      <c r="F31" s="234" t="s">
        <v>258</v>
      </c>
    </row>
    <row r="32" spans="1:6" ht="12.75" customHeight="1" x14ac:dyDescent="0.2">
      <c r="A32" s="451"/>
      <c r="B32" s="461"/>
      <c r="C32" s="235" t="s">
        <v>259</v>
      </c>
      <c r="D32" s="236" t="s">
        <v>260</v>
      </c>
      <c r="E32" s="237" t="s">
        <v>261</v>
      </c>
      <c r="F32" s="238" t="s">
        <v>260</v>
      </c>
    </row>
    <row r="33" spans="1:6" ht="12.75" customHeight="1" x14ac:dyDescent="0.2">
      <c r="A33" s="451"/>
      <c r="B33" s="461"/>
      <c r="C33" s="450" t="s">
        <v>262</v>
      </c>
      <c r="D33" s="453" t="s">
        <v>263</v>
      </c>
      <c r="E33" s="233" t="s">
        <v>264</v>
      </c>
      <c r="F33" s="234" t="s">
        <v>265</v>
      </c>
    </row>
    <row r="34" spans="1:6" ht="12.75" customHeight="1" x14ac:dyDescent="0.2">
      <c r="A34" s="451"/>
      <c r="B34" s="461"/>
      <c r="C34" s="451"/>
      <c r="D34" s="454"/>
      <c r="E34" s="233" t="s">
        <v>266</v>
      </c>
      <c r="F34" s="234" t="s">
        <v>267</v>
      </c>
    </row>
    <row r="35" spans="1:6" ht="12.75" customHeight="1" x14ac:dyDescent="0.2">
      <c r="A35" s="452"/>
      <c r="B35" s="462"/>
      <c r="C35" s="452"/>
      <c r="D35" s="455"/>
      <c r="E35" s="233" t="s">
        <v>268</v>
      </c>
      <c r="F35" s="234" t="s">
        <v>269</v>
      </c>
    </row>
    <row r="36" spans="1:6" ht="12.75" customHeight="1" x14ac:dyDescent="0.2">
      <c r="A36" s="442" t="s">
        <v>270</v>
      </c>
      <c r="B36" s="444" t="s">
        <v>271</v>
      </c>
      <c r="C36" s="442" t="s">
        <v>272</v>
      </c>
      <c r="D36" s="447" t="s">
        <v>271</v>
      </c>
      <c r="E36" s="229" t="s">
        <v>273</v>
      </c>
      <c r="F36" s="230" t="s">
        <v>274</v>
      </c>
    </row>
    <row r="37" spans="1:6" ht="12.75" customHeight="1" x14ac:dyDescent="0.2">
      <c r="A37" s="443"/>
      <c r="B37" s="445"/>
      <c r="C37" s="443"/>
      <c r="D37" s="448"/>
      <c r="E37" s="229" t="s">
        <v>275</v>
      </c>
      <c r="F37" s="230" t="s">
        <v>276</v>
      </c>
    </row>
    <row r="38" spans="1:6" ht="12.75" customHeight="1" x14ac:dyDescent="0.2">
      <c r="A38" s="443"/>
      <c r="B38" s="445"/>
      <c r="C38" s="446"/>
      <c r="D38" s="449"/>
      <c r="E38" s="229" t="s">
        <v>277</v>
      </c>
      <c r="F38" s="230" t="s">
        <v>278</v>
      </c>
    </row>
    <row r="39" spans="1:6" ht="12.75" customHeight="1" x14ac:dyDescent="0.2">
      <c r="A39" s="450" t="s">
        <v>279</v>
      </c>
      <c r="B39" s="453" t="s">
        <v>280</v>
      </c>
      <c r="C39" s="456" t="s">
        <v>281</v>
      </c>
      <c r="D39" s="453" t="s">
        <v>282</v>
      </c>
      <c r="E39" s="227" t="s">
        <v>283</v>
      </c>
      <c r="F39" s="228" t="s">
        <v>284</v>
      </c>
    </row>
    <row r="40" spans="1:6" ht="12.75" customHeight="1" x14ac:dyDescent="0.2">
      <c r="A40" s="451"/>
      <c r="B40" s="454"/>
      <c r="C40" s="457"/>
      <c r="D40" s="458"/>
      <c r="E40" s="227" t="s">
        <v>285</v>
      </c>
      <c r="F40" s="228" t="s">
        <v>286</v>
      </c>
    </row>
    <row r="41" spans="1:6" ht="12.75" customHeight="1" x14ac:dyDescent="0.2">
      <c r="A41" s="451"/>
      <c r="B41" s="454"/>
      <c r="C41" s="456" t="s">
        <v>287</v>
      </c>
      <c r="D41" s="453" t="s">
        <v>288</v>
      </c>
      <c r="E41" s="227" t="s">
        <v>289</v>
      </c>
      <c r="F41" s="228" t="s">
        <v>290</v>
      </c>
    </row>
    <row r="42" spans="1:6" ht="12.75" customHeight="1" x14ac:dyDescent="0.2">
      <c r="A42" s="451"/>
      <c r="B42" s="454"/>
      <c r="C42" s="459"/>
      <c r="D42" s="455"/>
      <c r="E42" s="227" t="s">
        <v>291</v>
      </c>
      <c r="F42" s="228" t="s">
        <v>292</v>
      </c>
    </row>
    <row r="43" spans="1:6" s="181" customFormat="1" ht="12.75" customHeight="1" x14ac:dyDescent="0.2">
      <c r="A43" s="452"/>
      <c r="B43" s="455"/>
      <c r="C43" s="239" t="s">
        <v>293</v>
      </c>
      <c r="D43" s="240" t="s">
        <v>294</v>
      </c>
      <c r="E43" s="227">
        <v>54</v>
      </c>
      <c r="F43" s="228" t="s">
        <v>294</v>
      </c>
    </row>
    <row r="44" spans="1:6" x14ac:dyDescent="0.2">
      <c r="A44" s="241" t="s">
        <v>295</v>
      </c>
      <c r="B44" s="242"/>
      <c r="C44" s="243" t="s">
        <v>296</v>
      </c>
      <c r="D44" s="243"/>
      <c r="E44" s="244"/>
      <c r="F44" s="245" t="s">
        <v>18</v>
      </c>
    </row>
  </sheetData>
  <mergeCells count="34">
    <mergeCell ref="A7:A21"/>
    <mergeCell ref="B7:B21"/>
    <mergeCell ref="C7:C8"/>
    <mergeCell ref="D7:D8"/>
    <mergeCell ref="C9:C14"/>
    <mergeCell ref="D9:D14"/>
    <mergeCell ref="C15:C17"/>
    <mergeCell ref="D15:D17"/>
    <mergeCell ref="C18:C21"/>
    <mergeCell ref="D18:D21"/>
    <mergeCell ref="A22:A29"/>
    <mergeCell ref="B22:B29"/>
    <mergeCell ref="C22:C23"/>
    <mergeCell ref="D22:D23"/>
    <mergeCell ref="C24:C25"/>
    <mergeCell ref="D24:D25"/>
    <mergeCell ref="C26:C29"/>
    <mergeCell ref="D26:D29"/>
    <mergeCell ref="A30:A35"/>
    <mergeCell ref="B30:B35"/>
    <mergeCell ref="C30:C31"/>
    <mergeCell ref="D30:D31"/>
    <mergeCell ref="C33:C35"/>
    <mergeCell ref="D33:D35"/>
    <mergeCell ref="A36:A38"/>
    <mergeCell ref="B36:B38"/>
    <mergeCell ref="C36:C38"/>
    <mergeCell ref="D36:D38"/>
    <mergeCell ref="A39:A43"/>
    <mergeCell ref="B39:B43"/>
    <mergeCell ref="C39:C40"/>
    <mergeCell ref="D39:D40"/>
    <mergeCell ref="C41:C42"/>
    <mergeCell ref="D41:D42"/>
  </mergeCells>
  <pageMargins left="0.70866141732283472" right="0.70866141732283472" top="0.78740157480314965" bottom="0.78740157480314965" header="0.31496062992125984" footer="0.31496062992125984"/>
  <pageSetup paperSize="9" scale="8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H60"/>
  <sheetViews>
    <sheetView showGridLines="0" workbookViewId="0"/>
  </sheetViews>
  <sheetFormatPr baseColWidth="10" defaultRowHeight="12.75" x14ac:dyDescent="0.2"/>
  <cols>
    <col min="1" max="1" width="5.5" style="14" customWidth="1"/>
    <col min="2" max="16384" width="11" style="14"/>
  </cols>
  <sheetData>
    <row r="1" spans="1:8" s="13" customFormat="1" ht="33.75" customHeight="1" x14ac:dyDescent="0.2">
      <c r="A1" s="11"/>
      <c r="B1" s="11"/>
      <c r="C1" s="11"/>
      <c r="D1" s="11"/>
      <c r="E1" s="11"/>
      <c r="F1" s="11"/>
      <c r="G1" s="12"/>
      <c r="H1" s="12" t="s">
        <v>17</v>
      </c>
    </row>
    <row r="3" spans="1:8" ht="15.75" x14ac:dyDescent="0.25">
      <c r="A3" s="17" t="s">
        <v>46</v>
      </c>
      <c r="B3" s="17"/>
      <c r="C3" s="17"/>
      <c r="D3" s="17"/>
      <c r="E3" s="17"/>
      <c r="F3" s="17"/>
      <c r="G3" s="17"/>
      <c r="H3" s="17"/>
    </row>
    <row r="6" spans="1:8" x14ac:dyDescent="0.2">
      <c r="A6" s="19"/>
      <c r="B6" s="19"/>
      <c r="C6" s="19"/>
      <c r="D6" s="19"/>
      <c r="E6" s="19"/>
      <c r="F6" s="19"/>
      <c r="G6" s="19"/>
      <c r="H6" s="19"/>
    </row>
    <row r="7" spans="1:8" x14ac:dyDescent="0.2">
      <c r="A7" s="19"/>
      <c r="B7" s="19"/>
      <c r="C7" s="19"/>
      <c r="D7" s="19"/>
      <c r="E7" s="19"/>
      <c r="F7" s="19"/>
      <c r="G7" s="19"/>
      <c r="H7" s="19"/>
    </row>
    <row r="8" spans="1:8" x14ac:dyDescent="0.2">
      <c r="A8" s="19"/>
      <c r="B8" s="19"/>
      <c r="C8" s="19"/>
      <c r="D8" s="19"/>
      <c r="E8" s="19"/>
      <c r="F8" s="19"/>
      <c r="G8" s="19"/>
      <c r="H8" s="19"/>
    </row>
    <row r="9" spans="1:8" x14ac:dyDescent="0.2">
      <c r="A9" s="20"/>
      <c r="B9" s="21"/>
      <c r="C9" s="20"/>
      <c r="D9" s="20"/>
      <c r="E9" s="20"/>
      <c r="F9" s="20"/>
      <c r="G9" s="20"/>
      <c r="H9" s="20"/>
    </row>
    <row r="10" spans="1:8" x14ac:dyDescent="0.2">
      <c r="A10" s="19"/>
      <c r="B10" s="22"/>
      <c r="C10" s="22"/>
      <c r="D10" s="22"/>
      <c r="E10" s="22"/>
      <c r="F10" s="22"/>
      <c r="G10" s="22"/>
      <c r="H10" s="22"/>
    </row>
    <row r="11" spans="1:8" x14ac:dyDescent="0.2">
      <c r="A11" s="19"/>
      <c r="B11" s="19"/>
      <c r="C11" s="19"/>
      <c r="D11" s="19"/>
      <c r="E11" s="19"/>
      <c r="F11" s="19"/>
      <c r="G11" s="19"/>
      <c r="H11" s="19"/>
    </row>
    <row r="12" spans="1:8" x14ac:dyDescent="0.2">
      <c r="A12" s="19"/>
      <c r="B12" s="19"/>
      <c r="C12" s="19"/>
      <c r="D12" s="19"/>
      <c r="E12" s="19"/>
      <c r="F12" s="19"/>
      <c r="G12" s="19"/>
      <c r="H12" s="19"/>
    </row>
    <row r="13" spans="1:8" x14ac:dyDescent="0.2">
      <c r="A13" s="19"/>
      <c r="B13" s="19"/>
      <c r="C13" s="19"/>
      <c r="D13" s="19"/>
      <c r="E13" s="19"/>
      <c r="F13" s="19"/>
      <c r="G13" s="19"/>
      <c r="H13" s="19"/>
    </row>
    <row r="14" spans="1:8" x14ac:dyDescent="0.2">
      <c r="A14" s="19"/>
      <c r="B14" s="19"/>
      <c r="C14" s="19"/>
      <c r="D14" s="19"/>
      <c r="E14" s="19"/>
      <c r="F14" s="19"/>
      <c r="G14" s="19"/>
      <c r="H14" s="19"/>
    </row>
    <row r="15" spans="1:8" x14ac:dyDescent="0.2">
      <c r="A15" s="19"/>
      <c r="B15" s="19"/>
      <c r="C15" s="19"/>
      <c r="D15" s="19"/>
      <c r="E15" s="19"/>
      <c r="F15" s="19"/>
      <c r="G15" s="19"/>
      <c r="H15" s="19"/>
    </row>
    <row r="16" spans="1:8" x14ac:dyDescent="0.2">
      <c r="A16" s="19"/>
      <c r="B16" s="19"/>
      <c r="C16" s="19"/>
      <c r="D16" s="19"/>
      <c r="E16" s="19"/>
      <c r="F16" s="19"/>
      <c r="G16" s="19"/>
      <c r="H16" s="19"/>
    </row>
    <row r="17" spans="1:8" x14ac:dyDescent="0.2">
      <c r="A17" s="19"/>
      <c r="B17" s="19"/>
      <c r="C17" s="19"/>
      <c r="D17" s="19"/>
      <c r="E17" s="19"/>
      <c r="F17" s="19"/>
      <c r="G17" s="19"/>
      <c r="H17" s="19"/>
    </row>
    <row r="18" spans="1:8" x14ac:dyDescent="0.2">
      <c r="A18" s="19"/>
      <c r="B18" s="19"/>
      <c r="C18" s="19"/>
      <c r="D18" s="19"/>
      <c r="E18" s="19"/>
      <c r="F18" s="19"/>
      <c r="G18" s="19"/>
      <c r="H18" s="19"/>
    </row>
    <row r="19" spans="1:8" x14ac:dyDescent="0.2">
      <c r="A19" s="19"/>
      <c r="B19" s="19"/>
      <c r="C19" s="19"/>
      <c r="D19" s="19"/>
      <c r="E19" s="19"/>
      <c r="F19" s="19"/>
      <c r="G19" s="19"/>
      <c r="H19" s="19"/>
    </row>
    <row r="20" spans="1:8" x14ac:dyDescent="0.2">
      <c r="A20" s="19"/>
      <c r="B20" s="19"/>
      <c r="C20" s="19"/>
      <c r="D20" s="19"/>
      <c r="E20" s="19"/>
      <c r="F20" s="19"/>
      <c r="G20" s="19"/>
      <c r="H20" s="19"/>
    </row>
    <row r="21" spans="1:8" x14ac:dyDescent="0.2">
      <c r="A21" s="19"/>
      <c r="B21" s="19"/>
      <c r="C21" s="19"/>
      <c r="D21" s="19"/>
      <c r="E21" s="19"/>
      <c r="F21" s="19"/>
      <c r="G21" s="19"/>
      <c r="H21" s="19"/>
    </row>
    <row r="22" spans="1:8" x14ac:dyDescent="0.2">
      <c r="A22" s="19"/>
      <c r="B22" s="19"/>
      <c r="C22" s="19"/>
      <c r="D22" s="19"/>
      <c r="E22" s="19"/>
      <c r="F22" s="19"/>
      <c r="G22" s="19"/>
      <c r="H22" s="19"/>
    </row>
    <row r="23" spans="1:8" x14ac:dyDescent="0.2">
      <c r="A23" s="19"/>
      <c r="B23" s="19"/>
      <c r="C23" s="19"/>
      <c r="D23" s="19"/>
      <c r="E23" s="19"/>
      <c r="F23" s="19"/>
      <c r="G23" s="19"/>
      <c r="H23" s="19"/>
    </row>
    <row r="24" spans="1:8" x14ac:dyDescent="0.2">
      <c r="A24" s="19"/>
      <c r="B24" s="19"/>
      <c r="C24" s="19"/>
      <c r="D24" s="19"/>
      <c r="E24" s="19"/>
      <c r="F24" s="19"/>
      <c r="G24" s="19"/>
      <c r="H24" s="19"/>
    </row>
    <row r="25" spans="1:8" x14ac:dyDescent="0.2">
      <c r="A25" s="19"/>
      <c r="B25" s="19"/>
      <c r="C25" s="19"/>
      <c r="D25" s="19"/>
      <c r="E25" s="19"/>
      <c r="F25" s="19"/>
      <c r="G25" s="19"/>
      <c r="H25" s="19"/>
    </row>
    <row r="26" spans="1:8" x14ac:dyDescent="0.2">
      <c r="A26" s="19"/>
      <c r="B26" s="19"/>
      <c r="C26" s="19"/>
      <c r="D26" s="19"/>
      <c r="E26" s="19"/>
      <c r="F26" s="19"/>
      <c r="G26" s="19"/>
      <c r="H26" s="19"/>
    </row>
    <row r="27" spans="1:8" x14ac:dyDescent="0.2">
      <c r="A27" s="19"/>
      <c r="B27" s="19"/>
      <c r="C27" s="19"/>
      <c r="D27" s="19"/>
      <c r="E27" s="19"/>
      <c r="F27" s="19"/>
      <c r="G27" s="19"/>
      <c r="H27" s="19"/>
    </row>
    <row r="28" spans="1:8" x14ac:dyDescent="0.2">
      <c r="A28" s="19"/>
      <c r="B28" s="19"/>
      <c r="C28" s="19"/>
      <c r="D28" s="19"/>
      <c r="E28" s="19"/>
      <c r="F28" s="19"/>
      <c r="G28" s="19"/>
      <c r="H28" s="19"/>
    </row>
    <row r="29" spans="1:8" x14ac:dyDescent="0.2">
      <c r="A29" s="19"/>
      <c r="B29" s="19"/>
      <c r="C29" s="19"/>
      <c r="D29" s="19"/>
      <c r="E29" s="19"/>
      <c r="F29" s="19"/>
      <c r="G29" s="19"/>
      <c r="H29" s="19"/>
    </row>
    <row r="30" spans="1:8" x14ac:dyDescent="0.2">
      <c r="A30" s="19"/>
      <c r="B30" s="19"/>
      <c r="C30" s="19"/>
      <c r="D30" s="19"/>
      <c r="E30" s="19"/>
      <c r="F30" s="19"/>
      <c r="G30" s="19"/>
      <c r="H30" s="19"/>
    </row>
    <row r="31" spans="1:8" x14ac:dyDescent="0.2">
      <c r="A31" s="19"/>
      <c r="B31" s="19"/>
      <c r="C31" s="19"/>
      <c r="D31" s="19"/>
      <c r="E31" s="19"/>
      <c r="F31" s="19"/>
      <c r="G31" s="19"/>
      <c r="H31" s="19"/>
    </row>
    <row r="32" spans="1:8" x14ac:dyDescent="0.2">
      <c r="A32" s="19"/>
      <c r="B32" s="19"/>
      <c r="C32" s="19"/>
      <c r="D32" s="19"/>
      <c r="E32" s="19"/>
      <c r="F32" s="19"/>
      <c r="G32" s="19"/>
      <c r="H32" s="19"/>
    </row>
    <row r="33" spans="1:8" ht="24" customHeight="1" x14ac:dyDescent="0.2">
      <c r="A33" s="25" t="s">
        <v>47</v>
      </c>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row r="42" spans="1:8" x14ac:dyDescent="0.2">
      <c r="A42" s="19"/>
      <c r="B42" s="19"/>
      <c r="C42" s="19"/>
      <c r="D42" s="19"/>
      <c r="E42" s="19"/>
      <c r="F42" s="19"/>
      <c r="G42" s="19"/>
      <c r="H42" s="19"/>
    </row>
    <row r="43" spans="1:8" x14ac:dyDescent="0.2">
      <c r="A43" s="19"/>
      <c r="B43" s="19"/>
      <c r="C43" s="19"/>
      <c r="D43" s="19"/>
      <c r="E43" s="19"/>
      <c r="F43" s="19"/>
      <c r="G43" s="19"/>
      <c r="H43" s="19"/>
    </row>
    <row r="44" spans="1:8" x14ac:dyDescent="0.2">
      <c r="A44" s="19"/>
      <c r="B44" s="19"/>
      <c r="C44" s="19"/>
      <c r="D44" s="19"/>
      <c r="E44" s="19"/>
      <c r="F44" s="19"/>
      <c r="G44" s="19"/>
      <c r="H44" s="19"/>
    </row>
    <row r="45" spans="1:8" x14ac:dyDescent="0.2">
      <c r="A45" s="26"/>
      <c r="B45" s="19"/>
      <c r="C45" s="19"/>
      <c r="D45" s="19"/>
      <c r="E45" s="19"/>
      <c r="F45" s="19"/>
      <c r="G45" s="19"/>
      <c r="H45" s="19"/>
    </row>
    <row r="46" spans="1:8" x14ac:dyDescent="0.2">
      <c r="A46" s="19"/>
      <c r="B46" s="19"/>
      <c r="C46" s="19"/>
      <c r="D46" s="19"/>
      <c r="E46" s="19"/>
      <c r="F46" s="19"/>
      <c r="G46" s="19"/>
      <c r="H46" s="19"/>
    </row>
    <row r="47" spans="1:8" x14ac:dyDescent="0.2">
      <c r="A47" s="27"/>
      <c r="B47" s="19"/>
      <c r="C47" s="19"/>
      <c r="D47" s="19"/>
      <c r="E47" s="19"/>
      <c r="F47" s="19"/>
      <c r="G47" s="19"/>
      <c r="H47" s="19"/>
    </row>
    <row r="48" spans="1:8" x14ac:dyDescent="0.2">
      <c r="A48" s="19"/>
      <c r="B48" s="19"/>
      <c r="C48" s="19"/>
      <c r="D48" s="19"/>
      <c r="E48" s="19"/>
      <c r="F48" s="19"/>
      <c r="G48" s="19"/>
      <c r="H48" s="19"/>
    </row>
    <row r="49" spans="1:8" x14ac:dyDescent="0.2">
      <c r="A49" s="19"/>
      <c r="B49" s="19"/>
      <c r="C49" s="19"/>
      <c r="D49" s="19"/>
      <c r="E49" s="19"/>
      <c r="F49" s="19"/>
      <c r="G49" s="19"/>
      <c r="H49" s="19"/>
    </row>
    <row r="50" spans="1:8" x14ac:dyDescent="0.2">
      <c r="A50" s="19"/>
      <c r="B50" s="19"/>
      <c r="C50" s="19"/>
      <c r="D50" s="19"/>
      <c r="E50" s="19"/>
      <c r="F50" s="19"/>
      <c r="G50" s="19"/>
      <c r="H50" s="19"/>
    </row>
    <row r="51" spans="1:8" x14ac:dyDescent="0.2">
      <c r="A51" s="19"/>
      <c r="B51" s="19"/>
      <c r="C51" s="19"/>
      <c r="D51" s="19"/>
      <c r="E51" s="19"/>
      <c r="F51" s="19"/>
      <c r="G51" s="19"/>
      <c r="H51" s="19"/>
    </row>
    <row r="52" spans="1:8" x14ac:dyDescent="0.2">
      <c r="A52" s="19"/>
      <c r="B52" s="19"/>
      <c r="C52" s="19"/>
      <c r="D52" s="19"/>
      <c r="E52" s="19"/>
      <c r="F52" s="19"/>
      <c r="G52" s="19"/>
      <c r="H52" s="19"/>
    </row>
    <row r="53" spans="1:8" x14ac:dyDescent="0.2">
      <c r="A53" s="19"/>
      <c r="B53" s="19"/>
      <c r="C53" s="19"/>
      <c r="D53" s="19"/>
      <c r="E53" s="19"/>
      <c r="F53" s="19"/>
      <c r="G53" s="19"/>
      <c r="H53" s="19"/>
    </row>
    <row r="54" spans="1:8" ht="14.25" x14ac:dyDescent="0.2">
      <c r="A54" s="28"/>
      <c r="B54" s="29"/>
      <c r="C54" s="29"/>
      <c r="D54" s="29"/>
      <c r="E54" s="29"/>
      <c r="F54" s="47"/>
      <c r="G54" s="19"/>
      <c r="H54" s="19"/>
    </row>
    <row r="55" spans="1:8" ht="14.25" x14ac:dyDescent="0.2">
      <c r="A55" s="28"/>
      <c r="B55" s="29"/>
      <c r="C55" s="29"/>
      <c r="D55" s="29"/>
      <c r="E55" s="29"/>
      <c r="F55" s="47"/>
      <c r="G55" s="19"/>
      <c r="H55" s="19"/>
    </row>
    <row r="56" spans="1:8" ht="14.25" x14ac:dyDescent="0.2">
      <c r="A56" s="28"/>
      <c r="B56" s="29"/>
      <c r="C56" s="29"/>
      <c r="D56" s="29"/>
      <c r="E56" s="29"/>
      <c r="F56" s="47"/>
    </row>
    <row r="57" spans="1:8" ht="14.25" x14ac:dyDescent="0.2">
      <c r="A57" s="28"/>
      <c r="B57" s="29"/>
      <c r="C57" s="29"/>
      <c r="D57" s="29"/>
      <c r="E57" s="29"/>
      <c r="F57" s="47"/>
    </row>
    <row r="58" spans="1:8" ht="14.25" x14ac:dyDescent="0.2">
      <c r="A58" s="28"/>
      <c r="B58" s="29"/>
      <c r="C58" s="29"/>
      <c r="D58" s="29"/>
      <c r="E58" s="29"/>
      <c r="F58" s="47"/>
    </row>
    <row r="59" spans="1:8" ht="14.25" x14ac:dyDescent="0.2">
      <c r="A59" s="28"/>
      <c r="B59" s="29"/>
      <c r="C59" s="29"/>
      <c r="D59" s="29"/>
      <c r="E59" s="29"/>
      <c r="F59" s="47"/>
    </row>
    <row r="60" spans="1:8" ht="14.25" x14ac:dyDescent="0.2">
      <c r="A60" s="28"/>
      <c r="B60" s="29"/>
      <c r="C60" s="29"/>
      <c r="D60" s="29"/>
      <c r="E60" s="29"/>
      <c r="F60" s="47"/>
    </row>
  </sheetData>
  <hyperlinks>
    <hyperlink ref="A33" r:id="rId1"/>
  </hyperlinks>
  <pageMargins left="0.70866141732283472" right="0.70866141732283472" top="0.78740157480314965" bottom="0.78740157480314965" header="0.31496062992125984" footer="0.31496062992125984"/>
  <pageSetup paperSize="9" scale="97"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39"/>
  <sheetViews>
    <sheetView workbookViewId="0"/>
  </sheetViews>
  <sheetFormatPr baseColWidth="10" defaultRowHeight="12.75" x14ac:dyDescent="0.2"/>
  <cols>
    <col min="1" max="1" width="5.5" style="128" customWidth="1"/>
    <col min="2" max="2" width="11.125" style="128" customWidth="1"/>
    <col min="3" max="3" width="10.5" style="128" customWidth="1"/>
    <col min="4" max="4" width="8.5" style="128" customWidth="1"/>
    <col min="5" max="5" width="1.5" style="128" customWidth="1"/>
    <col min="6" max="6" width="0.375" style="128" hidden="1" customWidth="1"/>
    <col min="7" max="7" width="24.375" style="128" customWidth="1"/>
    <col min="8" max="8" width="11.125" style="128" customWidth="1"/>
    <col min="9" max="256" width="11" style="128"/>
    <col min="257" max="257" width="5.5" style="128" customWidth="1"/>
    <col min="258" max="258" width="11.125" style="128" customWidth="1"/>
    <col min="259" max="259" width="10.5" style="128" customWidth="1"/>
    <col min="260" max="260" width="8.5" style="128" customWidth="1"/>
    <col min="261" max="261" width="1.5" style="128" customWidth="1"/>
    <col min="262" max="262" width="0" style="128" hidden="1" customWidth="1"/>
    <col min="263" max="263" width="24.375" style="128" customWidth="1"/>
    <col min="264" max="264" width="11.125" style="128" customWidth="1"/>
    <col min="265" max="512" width="11" style="128"/>
    <col min="513" max="513" width="5.5" style="128" customWidth="1"/>
    <col min="514" max="514" width="11.125" style="128" customWidth="1"/>
    <col min="515" max="515" width="10.5" style="128" customWidth="1"/>
    <col min="516" max="516" width="8.5" style="128" customWidth="1"/>
    <col min="517" max="517" width="1.5" style="128" customWidth="1"/>
    <col min="518" max="518" width="0" style="128" hidden="1" customWidth="1"/>
    <col min="519" max="519" width="24.375" style="128" customWidth="1"/>
    <col min="520" max="520" width="11.125" style="128" customWidth="1"/>
    <col min="521" max="768" width="11" style="128"/>
    <col min="769" max="769" width="5.5" style="128" customWidth="1"/>
    <col min="770" max="770" width="11.125" style="128" customWidth="1"/>
    <col min="771" max="771" width="10.5" style="128" customWidth="1"/>
    <col min="772" max="772" width="8.5" style="128" customWidth="1"/>
    <col min="773" max="773" width="1.5" style="128" customWidth="1"/>
    <col min="774" max="774" width="0" style="128" hidden="1" customWidth="1"/>
    <col min="775" max="775" width="24.375" style="128" customWidth="1"/>
    <col min="776" max="776" width="11.125" style="128" customWidth="1"/>
    <col min="777" max="1024" width="11" style="128"/>
    <col min="1025" max="1025" width="5.5" style="128" customWidth="1"/>
    <col min="1026" max="1026" width="11.125" style="128" customWidth="1"/>
    <col min="1027" max="1027" width="10.5" style="128" customWidth="1"/>
    <col min="1028" max="1028" width="8.5" style="128" customWidth="1"/>
    <col min="1029" max="1029" width="1.5" style="128" customWidth="1"/>
    <col min="1030" max="1030" width="0" style="128" hidden="1" customWidth="1"/>
    <col min="1031" max="1031" width="24.375" style="128" customWidth="1"/>
    <col min="1032" max="1032" width="11.125" style="128" customWidth="1"/>
    <col min="1033" max="1280" width="11" style="128"/>
    <col min="1281" max="1281" width="5.5" style="128" customWidth="1"/>
    <col min="1282" max="1282" width="11.125" style="128" customWidth="1"/>
    <col min="1283" max="1283" width="10.5" style="128" customWidth="1"/>
    <col min="1284" max="1284" width="8.5" style="128" customWidth="1"/>
    <col min="1285" max="1285" width="1.5" style="128" customWidth="1"/>
    <col min="1286" max="1286" width="0" style="128" hidden="1" customWidth="1"/>
    <col min="1287" max="1287" width="24.375" style="128" customWidth="1"/>
    <col min="1288" max="1288" width="11.125" style="128" customWidth="1"/>
    <col min="1289" max="1536" width="11" style="128"/>
    <col min="1537" max="1537" width="5.5" style="128" customWidth="1"/>
    <col min="1538" max="1538" width="11.125" style="128" customWidth="1"/>
    <col min="1539" max="1539" width="10.5" style="128" customWidth="1"/>
    <col min="1540" max="1540" width="8.5" style="128" customWidth="1"/>
    <col min="1541" max="1541" width="1.5" style="128" customWidth="1"/>
    <col min="1542" max="1542" width="0" style="128" hidden="1" customWidth="1"/>
    <col min="1543" max="1543" width="24.375" style="128" customWidth="1"/>
    <col min="1544" max="1544" width="11.125" style="128" customWidth="1"/>
    <col min="1545" max="1792" width="11" style="128"/>
    <col min="1793" max="1793" width="5.5" style="128" customWidth="1"/>
    <col min="1794" max="1794" width="11.125" style="128" customWidth="1"/>
    <col min="1795" max="1795" width="10.5" style="128" customWidth="1"/>
    <col min="1796" max="1796" width="8.5" style="128" customWidth="1"/>
    <col min="1797" max="1797" width="1.5" style="128" customWidth="1"/>
    <col min="1798" max="1798" width="0" style="128" hidden="1" customWidth="1"/>
    <col min="1799" max="1799" width="24.375" style="128" customWidth="1"/>
    <col min="1800" max="1800" width="11.125" style="128" customWidth="1"/>
    <col min="1801" max="2048" width="11" style="128"/>
    <col min="2049" max="2049" width="5.5" style="128" customWidth="1"/>
    <col min="2050" max="2050" width="11.125" style="128" customWidth="1"/>
    <col min="2051" max="2051" width="10.5" style="128" customWidth="1"/>
    <col min="2052" max="2052" width="8.5" style="128" customWidth="1"/>
    <col min="2053" max="2053" width="1.5" style="128" customWidth="1"/>
    <col min="2054" max="2054" width="0" style="128" hidden="1" customWidth="1"/>
    <col min="2055" max="2055" width="24.375" style="128" customWidth="1"/>
    <col min="2056" max="2056" width="11.125" style="128" customWidth="1"/>
    <col min="2057" max="2304" width="11" style="128"/>
    <col min="2305" max="2305" width="5.5" style="128" customWidth="1"/>
    <col min="2306" max="2306" width="11.125" style="128" customWidth="1"/>
    <col min="2307" max="2307" width="10.5" style="128" customWidth="1"/>
    <col min="2308" max="2308" width="8.5" style="128" customWidth="1"/>
    <col min="2309" max="2309" width="1.5" style="128" customWidth="1"/>
    <col min="2310" max="2310" width="0" style="128" hidden="1" customWidth="1"/>
    <col min="2311" max="2311" width="24.375" style="128" customWidth="1"/>
    <col min="2312" max="2312" width="11.125" style="128" customWidth="1"/>
    <col min="2313" max="2560" width="11" style="128"/>
    <col min="2561" max="2561" width="5.5" style="128" customWidth="1"/>
    <col min="2562" max="2562" width="11.125" style="128" customWidth="1"/>
    <col min="2563" max="2563" width="10.5" style="128" customWidth="1"/>
    <col min="2564" max="2564" width="8.5" style="128" customWidth="1"/>
    <col min="2565" max="2565" width="1.5" style="128" customWidth="1"/>
    <col min="2566" max="2566" width="0" style="128" hidden="1" customWidth="1"/>
    <col min="2567" max="2567" width="24.375" style="128" customWidth="1"/>
    <col min="2568" max="2568" width="11.125" style="128" customWidth="1"/>
    <col min="2569" max="2816" width="11" style="128"/>
    <col min="2817" max="2817" width="5.5" style="128" customWidth="1"/>
    <col min="2818" max="2818" width="11.125" style="128" customWidth="1"/>
    <col min="2819" max="2819" width="10.5" style="128" customWidth="1"/>
    <col min="2820" max="2820" width="8.5" style="128" customWidth="1"/>
    <col min="2821" max="2821" width="1.5" style="128" customWidth="1"/>
    <col min="2822" max="2822" width="0" style="128" hidden="1" customWidth="1"/>
    <col min="2823" max="2823" width="24.375" style="128" customWidth="1"/>
    <col min="2824" max="2824" width="11.125" style="128" customWidth="1"/>
    <col min="2825" max="3072" width="11" style="128"/>
    <col min="3073" max="3073" width="5.5" style="128" customWidth="1"/>
    <col min="3074" max="3074" width="11.125" style="128" customWidth="1"/>
    <col min="3075" max="3075" width="10.5" style="128" customWidth="1"/>
    <col min="3076" max="3076" width="8.5" style="128" customWidth="1"/>
    <col min="3077" max="3077" width="1.5" style="128" customWidth="1"/>
    <col min="3078" max="3078" width="0" style="128" hidden="1" customWidth="1"/>
    <col min="3079" max="3079" width="24.375" style="128" customWidth="1"/>
    <col min="3080" max="3080" width="11.125" style="128" customWidth="1"/>
    <col min="3081" max="3328" width="11" style="128"/>
    <col min="3329" max="3329" width="5.5" style="128" customWidth="1"/>
    <col min="3330" max="3330" width="11.125" style="128" customWidth="1"/>
    <col min="3331" max="3331" width="10.5" style="128" customWidth="1"/>
    <col min="3332" max="3332" width="8.5" style="128" customWidth="1"/>
    <col min="3333" max="3333" width="1.5" style="128" customWidth="1"/>
    <col min="3334" max="3334" width="0" style="128" hidden="1" customWidth="1"/>
    <col min="3335" max="3335" width="24.375" style="128" customWidth="1"/>
    <col min="3336" max="3336" width="11.125" style="128" customWidth="1"/>
    <col min="3337" max="3584" width="11" style="128"/>
    <col min="3585" max="3585" width="5.5" style="128" customWidth="1"/>
    <col min="3586" max="3586" width="11.125" style="128" customWidth="1"/>
    <col min="3587" max="3587" width="10.5" style="128" customWidth="1"/>
    <col min="3588" max="3588" width="8.5" style="128" customWidth="1"/>
    <col min="3589" max="3589" width="1.5" style="128" customWidth="1"/>
    <col min="3590" max="3590" width="0" style="128" hidden="1" customWidth="1"/>
    <col min="3591" max="3591" width="24.375" style="128" customWidth="1"/>
    <col min="3592" max="3592" width="11.125" style="128" customWidth="1"/>
    <col min="3593" max="3840" width="11" style="128"/>
    <col min="3841" max="3841" width="5.5" style="128" customWidth="1"/>
    <col min="3842" max="3842" width="11.125" style="128" customWidth="1"/>
    <col min="3843" max="3843" width="10.5" style="128" customWidth="1"/>
    <col min="3844" max="3844" width="8.5" style="128" customWidth="1"/>
    <col min="3845" max="3845" width="1.5" style="128" customWidth="1"/>
    <col min="3846" max="3846" width="0" style="128" hidden="1" customWidth="1"/>
    <col min="3847" max="3847" width="24.375" style="128" customWidth="1"/>
    <col min="3848" max="3848" width="11.125" style="128" customWidth="1"/>
    <col min="3849" max="4096" width="11" style="128"/>
    <col min="4097" max="4097" width="5.5" style="128" customWidth="1"/>
    <col min="4098" max="4098" width="11.125" style="128" customWidth="1"/>
    <col min="4099" max="4099" width="10.5" style="128" customWidth="1"/>
    <col min="4100" max="4100" width="8.5" style="128" customWidth="1"/>
    <col min="4101" max="4101" width="1.5" style="128" customWidth="1"/>
    <col min="4102" max="4102" width="0" style="128" hidden="1" customWidth="1"/>
    <col min="4103" max="4103" width="24.375" style="128" customWidth="1"/>
    <col min="4104" max="4104" width="11.125" style="128" customWidth="1"/>
    <col min="4105" max="4352" width="11" style="128"/>
    <col min="4353" max="4353" width="5.5" style="128" customWidth="1"/>
    <col min="4354" max="4354" width="11.125" style="128" customWidth="1"/>
    <col min="4355" max="4355" width="10.5" style="128" customWidth="1"/>
    <col min="4356" max="4356" width="8.5" style="128" customWidth="1"/>
    <col min="4357" max="4357" width="1.5" style="128" customWidth="1"/>
    <col min="4358" max="4358" width="0" style="128" hidden="1" customWidth="1"/>
    <col min="4359" max="4359" width="24.375" style="128" customWidth="1"/>
    <col min="4360" max="4360" width="11.125" style="128" customWidth="1"/>
    <col min="4361" max="4608" width="11" style="128"/>
    <col min="4609" max="4609" width="5.5" style="128" customWidth="1"/>
    <col min="4610" max="4610" width="11.125" style="128" customWidth="1"/>
    <col min="4611" max="4611" width="10.5" style="128" customWidth="1"/>
    <col min="4612" max="4612" width="8.5" style="128" customWidth="1"/>
    <col min="4613" max="4613" width="1.5" style="128" customWidth="1"/>
    <col min="4614" max="4614" width="0" style="128" hidden="1" customWidth="1"/>
    <col min="4615" max="4615" width="24.375" style="128" customWidth="1"/>
    <col min="4616" max="4616" width="11.125" style="128" customWidth="1"/>
    <col min="4617" max="4864" width="11" style="128"/>
    <col min="4865" max="4865" width="5.5" style="128" customWidth="1"/>
    <col min="4866" max="4866" width="11.125" style="128" customWidth="1"/>
    <col min="4867" max="4867" width="10.5" style="128" customWidth="1"/>
    <col min="4868" max="4868" width="8.5" style="128" customWidth="1"/>
    <col min="4869" max="4869" width="1.5" style="128" customWidth="1"/>
    <col min="4870" max="4870" width="0" style="128" hidden="1" customWidth="1"/>
    <col min="4871" max="4871" width="24.375" style="128" customWidth="1"/>
    <col min="4872" max="4872" width="11.125" style="128" customWidth="1"/>
    <col min="4873" max="5120" width="11" style="128"/>
    <col min="5121" max="5121" width="5.5" style="128" customWidth="1"/>
    <col min="5122" max="5122" width="11.125" style="128" customWidth="1"/>
    <col min="5123" max="5123" width="10.5" style="128" customWidth="1"/>
    <col min="5124" max="5124" width="8.5" style="128" customWidth="1"/>
    <col min="5125" max="5125" width="1.5" style="128" customWidth="1"/>
    <col min="5126" max="5126" width="0" style="128" hidden="1" customWidth="1"/>
    <col min="5127" max="5127" width="24.375" style="128" customWidth="1"/>
    <col min="5128" max="5128" width="11.125" style="128" customWidth="1"/>
    <col min="5129" max="5376" width="11" style="128"/>
    <col min="5377" max="5377" width="5.5" style="128" customWidth="1"/>
    <col min="5378" max="5378" width="11.125" style="128" customWidth="1"/>
    <col min="5379" max="5379" width="10.5" style="128" customWidth="1"/>
    <col min="5380" max="5380" width="8.5" style="128" customWidth="1"/>
    <col min="5381" max="5381" width="1.5" style="128" customWidth="1"/>
    <col min="5382" max="5382" width="0" style="128" hidden="1" customWidth="1"/>
    <col min="5383" max="5383" width="24.375" style="128" customWidth="1"/>
    <col min="5384" max="5384" width="11.125" style="128" customWidth="1"/>
    <col min="5385" max="5632" width="11" style="128"/>
    <col min="5633" max="5633" width="5.5" style="128" customWidth="1"/>
    <col min="5634" max="5634" width="11.125" style="128" customWidth="1"/>
    <col min="5635" max="5635" width="10.5" style="128" customWidth="1"/>
    <col min="5636" max="5636" width="8.5" style="128" customWidth="1"/>
    <col min="5637" max="5637" width="1.5" style="128" customWidth="1"/>
    <col min="5638" max="5638" width="0" style="128" hidden="1" customWidth="1"/>
    <col min="5639" max="5639" width="24.375" style="128" customWidth="1"/>
    <col min="5640" max="5640" width="11.125" style="128" customWidth="1"/>
    <col min="5641" max="5888" width="11" style="128"/>
    <col min="5889" max="5889" width="5.5" style="128" customWidth="1"/>
    <col min="5890" max="5890" width="11.125" style="128" customWidth="1"/>
    <col min="5891" max="5891" width="10.5" style="128" customWidth="1"/>
    <col min="5892" max="5892" width="8.5" style="128" customWidth="1"/>
    <col min="5893" max="5893" width="1.5" style="128" customWidth="1"/>
    <col min="5894" max="5894" width="0" style="128" hidden="1" customWidth="1"/>
    <col min="5895" max="5895" width="24.375" style="128" customWidth="1"/>
    <col min="5896" max="5896" width="11.125" style="128" customWidth="1"/>
    <col min="5897" max="6144" width="11" style="128"/>
    <col min="6145" max="6145" width="5.5" style="128" customWidth="1"/>
    <col min="6146" max="6146" width="11.125" style="128" customWidth="1"/>
    <col min="6147" max="6147" width="10.5" style="128" customWidth="1"/>
    <col min="6148" max="6148" width="8.5" style="128" customWidth="1"/>
    <col min="6149" max="6149" width="1.5" style="128" customWidth="1"/>
    <col min="6150" max="6150" width="0" style="128" hidden="1" customWidth="1"/>
    <col min="6151" max="6151" width="24.375" style="128" customWidth="1"/>
    <col min="6152" max="6152" width="11.125" style="128" customWidth="1"/>
    <col min="6153" max="6400" width="11" style="128"/>
    <col min="6401" max="6401" width="5.5" style="128" customWidth="1"/>
    <col min="6402" max="6402" width="11.125" style="128" customWidth="1"/>
    <col min="6403" max="6403" width="10.5" style="128" customWidth="1"/>
    <col min="6404" max="6404" width="8.5" style="128" customWidth="1"/>
    <col min="6405" max="6405" width="1.5" style="128" customWidth="1"/>
    <col min="6406" max="6406" width="0" style="128" hidden="1" customWidth="1"/>
    <col min="6407" max="6407" width="24.375" style="128" customWidth="1"/>
    <col min="6408" max="6408" width="11.125" style="128" customWidth="1"/>
    <col min="6409" max="6656" width="11" style="128"/>
    <col min="6657" max="6657" width="5.5" style="128" customWidth="1"/>
    <col min="6658" max="6658" width="11.125" style="128" customWidth="1"/>
    <col min="6659" max="6659" width="10.5" style="128" customWidth="1"/>
    <col min="6660" max="6660" width="8.5" style="128" customWidth="1"/>
    <col min="6661" max="6661" width="1.5" style="128" customWidth="1"/>
    <col min="6662" max="6662" width="0" style="128" hidden="1" customWidth="1"/>
    <col min="6663" max="6663" width="24.375" style="128" customWidth="1"/>
    <col min="6664" max="6664" width="11.125" style="128" customWidth="1"/>
    <col min="6665" max="6912" width="11" style="128"/>
    <col min="6913" max="6913" width="5.5" style="128" customWidth="1"/>
    <col min="6914" max="6914" width="11.125" style="128" customWidth="1"/>
    <col min="6915" max="6915" width="10.5" style="128" customWidth="1"/>
    <col min="6916" max="6916" width="8.5" style="128" customWidth="1"/>
    <col min="6917" max="6917" width="1.5" style="128" customWidth="1"/>
    <col min="6918" max="6918" width="0" style="128" hidden="1" customWidth="1"/>
    <col min="6919" max="6919" width="24.375" style="128" customWidth="1"/>
    <col min="6920" max="6920" width="11.125" style="128" customWidth="1"/>
    <col min="6921" max="7168" width="11" style="128"/>
    <col min="7169" max="7169" width="5.5" style="128" customWidth="1"/>
    <col min="7170" max="7170" width="11.125" style="128" customWidth="1"/>
    <col min="7171" max="7171" width="10.5" style="128" customWidth="1"/>
    <col min="7172" max="7172" width="8.5" style="128" customWidth="1"/>
    <col min="7173" max="7173" width="1.5" style="128" customWidth="1"/>
    <col min="7174" max="7174" width="0" style="128" hidden="1" customWidth="1"/>
    <col min="7175" max="7175" width="24.375" style="128" customWidth="1"/>
    <col min="7176" max="7176" width="11.125" style="128" customWidth="1"/>
    <col min="7177" max="7424" width="11" style="128"/>
    <col min="7425" max="7425" width="5.5" style="128" customWidth="1"/>
    <col min="7426" max="7426" width="11.125" style="128" customWidth="1"/>
    <col min="7427" max="7427" width="10.5" style="128" customWidth="1"/>
    <col min="7428" max="7428" width="8.5" style="128" customWidth="1"/>
    <col min="7429" max="7429" width="1.5" style="128" customWidth="1"/>
    <col min="7430" max="7430" width="0" style="128" hidden="1" customWidth="1"/>
    <col min="7431" max="7431" width="24.375" style="128" customWidth="1"/>
    <col min="7432" max="7432" width="11.125" style="128" customWidth="1"/>
    <col min="7433" max="7680" width="11" style="128"/>
    <col min="7681" max="7681" width="5.5" style="128" customWidth="1"/>
    <col min="7682" max="7682" width="11.125" style="128" customWidth="1"/>
    <col min="7683" max="7683" width="10.5" style="128" customWidth="1"/>
    <col min="7684" max="7684" width="8.5" style="128" customWidth="1"/>
    <col min="7685" max="7685" width="1.5" style="128" customWidth="1"/>
    <col min="7686" max="7686" width="0" style="128" hidden="1" customWidth="1"/>
    <col min="7687" max="7687" width="24.375" style="128" customWidth="1"/>
    <col min="7688" max="7688" width="11.125" style="128" customWidth="1"/>
    <col min="7689" max="7936" width="11" style="128"/>
    <col min="7937" max="7937" width="5.5" style="128" customWidth="1"/>
    <col min="7938" max="7938" width="11.125" style="128" customWidth="1"/>
    <col min="7939" max="7939" width="10.5" style="128" customWidth="1"/>
    <col min="7940" max="7940" width="8.5" style="128" customWidth="1"/>
    <col min="7941" max="7941" width="1.5" style="128" customWidth="1"/>
    <col min="7942" max="7942" width="0" style="128" hidden="1" customWidth="1"/>
    <col min="7943" max="7943" width="24.375" style="128" customWidth="1"/>
    <col min="7944" max="7944" width="11.125" style="128" customWidth="1"/>
    <col min="7945" max="8192" width="11" style="128"/>
    <col min="8193" max="8193" width="5.5" style="128" customWidth="1"/>
    <col min="8194" max="8194" width="11.125" style="128" customWidth="1"/>
    <col min="8195" max="8195" width="10.5" style="128" customWidth="1"/>
    <col min="8196" max="8196" width="8.5" style="128" customWidth="1"/>
    <col min="8197" max="8197" width="1.5" style="128" customWidth="1"/>
    <col min="8198" max="8198" width="0" style="128" hidden="1" customWidth="1"/>
    <col min="8199" max="8199" width="24.375" style="128" customWidth="1"/>
    <col min="8200" max="8200" width="11.125" style="128" customWidth="1"/>
    <col min="8201" max="8448" width="11" style="128"/>
    <col min="8449" max="8449" width="5.5" style="128" customWidth="1"/>
    <col min="8450" max="8450" width="11.125" style="128" customWidth="1"/>
    <col min="8451" max="8451" width="10.5" style="128" customWidth="1"/>
    <col min="8452" max="8452" width="8.5" style="128" customWidth="1"/>
    <col min="8453" max="8453" width="1.5" style="128" customWidth="1"/>
    <col min="8454" max="8454" width="0" style="128" hidden="1" customWidth="1"/>
    <col min="8455" max="8455" width="24.375" style="128" customWidth="1"/>
    <col min="8456" max="8456" width="11.125" style="128" customWidth="1"/>
    <col min="8457" max="8704" width="11" style="128"/>
    <col min="8705" max="8705" width="5.5" style="128" customWidth="1"/>
    <col min="8706" max="8706" width="11.125" style="128" customWidth="1"/>
    <col min="8707" max="8707" width="10.5" style="128" customWidth="1"/>
    <col min="8708" max="8708" width="8.5" style="128" customWidth="1"/>
    <col min="8709" max="8709" width="1.5" style="128" customWidth="1"/>
    <col min="8710" max="8710" width="0" style="128" hidden="1" customWidth="1"/>
    <col min="8711" max="8711" width="24.375" style="128" customWidth="1"/>
    <col min="8712" max="8712" width="11.125" style="128" customWidth="1"/>
    <col min="8713" max="8960" width="11" style="128"/>
    <col min="8961" max="8961" width="5.5" style="128" customWidth="1"/>
    <col min="8962" max="8962" width="11.125" style="128" customWidth="1"/>
    <col min="8963" max="8963" width="10.5" style="128" customWidth="1"/>
    <col min="8964" max="8964" width="8.5" style="128" customWidth="1"/>
    <col min="8965" max="8965" width="1.5" style="128" customWidth="1"/>
    <col min="8966" max="8966" width="0" style="128" hidden="1" customWidth="1"/>
    <col min="8967" max="8967" width="24.375" style="128" customWidth="1"/>
    <col min="8968" max="8968" width="11.125" style="128" customWidth="1"/>
    <col min="8969" max="9216" width="11" style="128"/>
    <col min="9217" max="9217" width="5.5" style="128" customWidth="1"/>
    <col min="9218" max="9218" width="11.125" style="128" customWidth="1"/>
    <col min="9219" max="9219" width="10.5" style="128" customWidth="1"/>
    <col min="9220" max="9220" width="8.5" style="128" customWidth="1"/>
    <col min="9221" max="9221" width="1.5" style="128" customWidth="1"/>
    <col min="9222" max="9222" width="0" style="128" hidden="1" customWidth="1"/>
    <col min="9223" max="9223" width="24.375" style="128" customWidth="1"/>
    <col min="9224" max="9224" width="11.125" style="128" customWidth="1"/>
    <col min="9225" max="9472" width="11" style="128"/>
    <col min="9473" max="9473" width="5.5" style="128" customWidth="1"/>
    <col min="9474" max="9474" width="11.125" style="128" customWidth="1"/>
    <col min="9475" max="9475" width="10.5" style="128" customWidth="1"/>
    <col min="9476" max="9476" width="8.5" style="128" customWidth="1"/>
    <col min="9477" max="9477" width="1.5" style="128" customWidth="1"/>
    <col min="9478" max="9478" width="0" style="128" hidden="1" customWidth="1"/>
    <col min="9479" max="9479" width="24.375" style="128" customWidth="1"/>
    <col min="9480" max="9480" width="11.125" style="128" customWidth="1"/>
    <col min="9481" max="9728" width="11" style="128"/>
    <col min="9729" max="9729" width="5.5" style="128" customWidth="1"/>
    <col min="9730" max="9730" width="11.125" style="128" customWidth="1"/>
    <col min="9731" max="9731" width="10.5" style="128" customWidth="1"/>
    <col min="9732" max="9732" width="8.5" style="128" customWidth="1"/>
    <col min="9733" max="9733" width="1.5" style="128" customWidth="1"/>
    <col min="9734" max="9734" width="0" style="128" hidden="1" customWidth="1"/>
    <col min="9735" max="9735" width="24.375" style="128" customWidth="1"/>
    <col min="9736" max="9736" width="11.125" style="128" customWidth="1"/>
    <col min="9737" max="9984" width="11" style="128"/>
    <col min="9985" max="9985" width="5.5" style="128" customWidth="1"/>
    <col min="9986" max="9986" width="11.125" style="128" customWidth="1"/>
    <col min="9987" max="9987" width="10.5" style="128" customWidth="1"/>
    <col min="9988" max="9988" width="8.5" style="128" customWidth="1"/>
    <col min="9989" max="9989" width="1.5" style="128" customWidth="1"/>
    <col min="9990" max="9990" width="0" style="128" hidden="1" customWidth="1"/>
    <col min="9991" max="9991" width="24.375" style="128" customWidth="1"/>
    <col min="9992" max="9992" width="11.125" style="128" customWidth="1"/>
    <col min="9993" max="10240" width="11" style="128"/>
    <col min="10241" max="10241" width="5.5" style="128" customWidth="1"/>
    <col min="10242" max="10242" width="11.125" style="128" customWidth="1"/>
    <col min="10243" max="10243" width="10.5" style="128" customWidth="1"/>
    <col min="10244" max="10244" width="8.5" style="128" customWidth="1"/>
    <col min="10245" max="10245" width="1.5" style="128" customWidth="1"/>
    <col min="10246" max="10246" width="0" style="128" hidden="1" customWidth="1"/>
    <col min="10247" max="10247" width="24.375" style="128" customWidth="1"/>
    <col min="10248" max="10248" width="11.125" style="128" customWidth="1"/>
    <col min="10249" max="10496" width="11" style="128"/>
    <col min="10497" max="10497" width="5.5" style="128" customWidth="1"/>
    <col min="10498" max="10498" width="11.125" style="128" customWidth="1"/>
    <col min="10499" max="10499" width="10.5" style="128" customWidth="1"/>
    <col min="10500" max="10500" width="8.5" style="128" customWidth="1"/>
    <col min="10501" max="10501" width="1.5" style="128" customWidth="1"/>
    <col min="10502" max="10502" width="0" style="128" hidden="1" customWidth="1"/>
    <col min="10503" max="10503" width="24.375" style="128" customWidth="1"/>
    <col min="10504" max="10504" width="11.125" style="128" customWidth="1"/>
    <col min="10505" max="10752" width="11" style="128"/>
    <col min="10753" max="10753" width="5.5" style="128" customWidth="1"/>
    <col min="10754" max="10754" width="11.125" style="128" customWidth="1"/>
    <col min="10755" max="10755" width="10.5" style="128" customWidth="1"/>
    <col min="10756" max="10756" width="8.5" style="128" customWidth="1"/>
    <col min="10757" max="10757" width="1.5" style="128" customWidth="1"/>
    <col min="10758" max="10758" width="0" style="128" hidden="1" customWidth="1"/>
    <col min="10759" max="10759" width="24.375" style="128" customWidth="1"/>
    <col min="10760" max="10760" width="11.125" style="128" customWidth="1"/>
    <col min="10761" max="11008" width="11" style="128"/>
    <col min="11009" max="11009" width="5.5" style="128" customWidth="1"/>
    <col min="11010" max="11010" width="11.125" style="128" customWidth="1"/>
    <col min="11011" max="11011" width="10.5" style="128" customWidth="1"/>
    <col min="11012" max="11012" width="8.5" style="128" customWidth="1"/>
    <col min="11013" max="11013" width="1.5" style="128" customWidth="1"/>
    <col min="11014" max="11014" width="0" style="128" hidden="1" customWidth="1"/>
    <col min="11015" max="11015" width="24.375" style="128" customWidth="1"/>
    <col min="11016" max="11016" width="11.125" style="128" customWidth="1"/>
    <col min="11017" max="11264" width="11" style="128"/>
    <col min="11265" max="11265" width="5.5" style="128" customWidth="1"/>
    <col min="11266" max="11266" width="11.125" style="128" customWidth="1"/>
    <col min="11267" max="11267" width="10.5" style="128" customWidth="1"/>
    <col min="11268" max="11268" width="8.5" style="128" customWidth="1"/>
    <col min="11269" max="11269" width="1.5" style="128" customWidth="1"/>
    <col min="11270" max="11270" width="0" style="128" hidden="1" customWidth="1"/>
    <col min="11271" max="11271" width="24.375" style="128" customWidth="1"/>
    <col min="11272" max="11272" width="11.125" style="128" customWidth="1"/>
    <col min="11273" max="11520" width="11" style="128"/>
    <col min="11521" max="11521" width="5.5" style="128" customWidth="1"/>
    <col min="11522" max="11522" width="11.125" style="128" customWidth="1"/>
    <col min="11523" max="11523" width="10.5" style="128" customWidth="1"/>
    <col min="11524" max="11524" width="8.5" style="128" customWidth="1"/>
    <col min="11525" max="11525" width="1.5" style="128" customWidth="1"/>
    <col min="11526" max="11526" width="0" style="128" hidden="1" customWidth="1"/>
    <col min="11527" max="11527" width="24.375" style="128" customWidth="1"/>
    <col min="11528" max="11528" width="11.125" style="128" customWidth="1"/>
    <col min="11529" max="11776" width="11" style="128"/>
    <col min="11777" max="11777" width="5.5" style="128" customWidth="1"/>
    <col min="11778" max="11778" width="11.125" style="128" customWidth="1"/>
    <col min="11779" max="11779" width="10.5" style="128" customWidth="1"/>
    <col min="11780" max="11780" width="8.5" style="128" customWidth="1"/>
    <col min="11781" max="11781" width="1.5" style="128" customWidth="1"/>
    <col min="11782" max="11782" width="0" style="128" hidden="1" customWidth="1"/>
    <col min="11783" max="11783" width="24.375" style="128" customWidth="1"/>
    <col min="11784" max="11784" width="11.125" style="128" customWidth="1"/>
    <col min="11785" max="12032" width="11" style="128"/>
    <col min="12033" max="12033" width="5.5" style="128" customWidth="1"/>
    <col min="12034" max="12034" width="11.125" style="128" customWidth="1"/>
    <col min="12035" max="12035" width="10.5" style="128" customWidth="1"/>
    <col min="12036" max="12036" width="8.5" style="128" customWidth="1"/>
    <col min="12037" max="12037" width="1.5" style="128" customWidth="1"/>
    <col min="12038" max="12038" width="0" style="128" hidden="1" customWidth="1"/>
    <col min="12039" max="12039" width="24.375" style="128" customWidth="1"/>
    <col min="12040" max="12040" width="11.125" style="128" customWidth="1"/>
    <col min="12041" max="12288" width="11" style="128"/>
    <col min="12289" max="12289" width="5.5" style="128" customWidth="1"/>
    <col min="12290" max="12290" width="11.125" style="128" customWidth="1"/>
    <col min="12291" max="12291" width="10.5" style="128" customWidth="1"/>
    <col min="12292" max="12292" width="8.5" style="128" customWidth="1"/>
    <col min="12293" max="12293" width="1.5" style="128" customWidth="1"/>
    <col min="12294" max="12294" width="0" style="128" hidden="1" customWidth="1"/>
    <col min="12295" max="12295" width="24.375" style="128" customWidth="1"/>
    <col min="12296" max="12296" width="11.125" style="128" customWidth="1"/>
    <col min="12297" max="12544" width="11" style="128"/>
    <col min="12545" max="12545" width="5.5" style="128" customWidth="1"/>
    <col min="12546" max="12546" width="11.125" style="128" customWidth="1"/>
    <col min="12547" max="12547" width="10.5" style="128" customWidth="1"/>
    <col min="12548" max="12548" width="8.5" style="128" customWidth="1"/>
    <col min="12549" max="12549" width="1.5" style="128" customWidth="1"/>
    <col min="12550" max="12550" width="0" style="128" hidden="1" customWidth="1"/>
    <col min="12551" max="12551" width="24.375" style="128" customWidth="1"/>
    <col min="12552" max="12552" width="11.125" style="128" customWidth="1"/>
    <col min="12553" max="12800" width="11" style="128"/>
    <col min="12801" max="12801" width="5.5" style="128" customWidth="1"/>
    <col min="12802" max="12802" width="11.125" style="128" customWidth="1"/>
    <col min="12803" max="12803" width="10.5" style="128" customWidth="1"/>
    <col min="12804" max="12804" width="8.5" style="128" customWidth="1"/>
    <col min="12805" max="12805" width="1.5" style="128" customWidth="1"/>
    <col min="12806" max="12806" width="0" style="128" hidden="1" customWidth="1"/>
    <col min="12807" max="12807" width="24.375" style="128" customWidth="1"/>
    <col min="12808" max="12808" width="11.125" style="128" customWidth="1"/>
    <col min="12809" max="13056" width="11" style="128"/>
    <col min="13057" max="13057" width="5.5" style="128" customWidth="1"/>
    <col min="13058" max="13058" width="11.125" style="128" customWidth="1"/>
    <col min="13059" max="13059" width="10.5" style="128" customWidth="1"/>
    <col min="13060" max="13060" width="8.5" style="128" customWidth="1"/>
    <col min="13061" max="13061" width="1.5" style="128" customWidth="1"/>
    <col min="13062" max="13062" width="0" style="128" hidden="1" customWidth="1"/>
    <col min="13063" max="13063" width="24.375" style="128" customWidth="1"/>
    <col min="13064" max="13064" width="11.125" style="128" customWidth="1"/>
    <col min="13065" max="13312" width="11" style="128"/>
    <col min="13313" max="13313" width="5.5" style="128" customWidth="1"/>
    <col min="13314" max="13314" width="11.125" style="128" customWidth="1"/>
    <col min="13315" max="13315" width="10.5" style="128" customWidth="1"/>
    <col min="13316" max="13316" width="8.5" style="128" customWidth="1"/>
    <col min="13317" max="13317" width="1.5" style="128" customWidth="1"/>
    <col min="13318" max="13318" width="0" style="128" hidden="1" customWidth="1"/>
    <col min="13319" max="13319" width="24.375" style="128" customWidth="1"/>
    <col min="13320" max="13320" width="11.125" style="128" customWidth="1"/>
    <col min="13321" max="13568" width="11" style="128"/>
    <col min="13569" max="13569" width="5.5" style="128" customWidth="1"/>
    <col min="13570" max="13570" width="11.125" style="128" customWidth="1"/>
    <col min="13571" max="13571" width="10.5" style="128" customWidth="1"/>
    <col min="13572" max="13572" width="8.5" style="128" customWidth="1"/>
    <col min="13573" max="13573" width="1.5" style="128" customWidth="1"/>
    <col min="13574" max="13574" width="0" style="128" hidden="1" customWidth="1"/>
    <col min="13575" max="13575" width="24.375" style="128" customWidth="1"/>
    <col min="13576" max="13576" width="11.125" style="128" customWidth="1"/>
    <col min="13577" max="13824" width="11" style="128"/>
    <col min="13825" max="13825" width="5.5" style="128" customWidth="1"/>
    <col min="13826" max="13826" width="11.125" style="128" customWidth="1"/>
    <col min="13827" max="13827" width="10.5" style="128" customWidth="1"/>
    <col min="13828" max="13828" width="8.5" style="128" customWidth="1"/>
    <col min="13829" max="13829" width="1.5" style="128" customWidth="1"/>
    <col min="13830" max="13830" width="0" style="128" hidden="1" customWidth="1"/>
    <col min="13831" max="13831" width="24.375" style="128" customWidth="1"/>
    <col min="13832" max="13832" width="11.125" style="128" customWidth="1"/>
    <col min="13833" max="14080" width="11" style="128"/>
    <col min="14081" max="14081" width="5.5" style="128" customWidth="1"/>
    <col min="14082" max="14082" width="11.125" style="128" customWidth="1"/>
    <col min="14083" max="14083" width="10.5" style="128" customWidth="1"/>
    <col min="14084" max="14084" width="8.5" style="128" customWidth="1"/>
    <col min="14085" max="14085" width="1.5" style="128" customWidth="1"/>
    <col min="14086" max="14086" width="0" style="128" hidden="1" customWidth="1"/>
    <col min="14087" max="14087" width="24.375" style="128" customWidth="1"/>
    <col min="14088" max="14088" width="11.125" style="128" customWidth="1"/>
    <col min="14089" max="14336" width="11" style="128"/>
    <col min="14337" max="14337" width="5.5" style="128" customWidth="1"/>
    <col min="14338" max="14338" width="11.125" style="128" customWidth="1"/>
    <col min="14339" max="14339" width="10.5" style="128" customWidth="1"/>
    <col min="14340" max="14340" width="8.5" style="128" customWidth="1"/>
    <col min="14341" max="14341" width="1.5" style="128" customWidth="1"/>
    <col min="14342" max="14342" width="0" style="128" hidden="1" customWidth="1"/>
    <col min="14343" max="14343" width="24.375" style="128" customWidth="1"/>
    <col min="14344" max="14344" width="11.125" style="128" customWidth="1"/>
    <col min="14345" max="14592" width="11" style="128"/>
    <col min="14593" max="14593" width="5.5" style="128" customWidth="1"/>
    <col min="14594" max="14594" width="11.125" style="128" customWidth="1"/>
    <col min="14595" max="14595" width="10.5" style="128" customWidth="1"/>
    <col min="14596" max="14596" width="8.5" style="128" customWidth="1"/>
    <col min="14597" max="14597" width="1.5" style="128" customWidth="1"/>
    <col min="14598" max="14598" width="0" style="128" hidden="1" customWidth="1"/>
    <col min="14599" max="14599" width="24.375" style="128" customWidth="1"/>
    <col min="14600" max="14600" width="11.125" style="128" customWidth="1"/>
    <col min="14601" max="14848" width="11" style="128"/>
    <col min="14849" max="14849" width="5.5" style="128" customWidth="1"/>
    <col min="14850" max="14850" width="11.125" style="128" customWidth="1"/>
    <col min="14851" max="14851" width="10.5" style="128" customWidth="1"/>
    <col min="14852" max="14852" width="8.5" style="128" customWidth="1"/>
    <col min="14853" max="14853" width="1.5" style="128" customWidth="1"/>
    <col min="14854" max="14854" width="0" style="128" hidden="1" customWidth="1"/>
    <col min="14855" max="14855" width="24.375" style="128" customWidth="1"/>
    <col min="14856" max="14856" width="11.125" style="128" customWidth="1"/>
    <col min="14857" max="15104" width="11" style="128"/>
    <col min="15105" max="15105" width="5.5" style="128" customWidth="1"/>
    <col min="15106" max="15106" width="11.125" style="128" customWidth="1"/>
    <col min="15107" max="15107" width="10.5" style="128" customWidth="1"/>
    <col min="15108" max="15108" width="8.5" style="128" customWidth="1"/>
    <col min="15109" max="15109" width="1.5" style="128" customWidth="1"/>
    <col min="15110" max="15110" width="0" style="128" hidden="1" customWidth="1"/>
    <col min="15111" max="15111" width="24.375" style="128" customWidth="1"/>
    <col min="15112" max="15112" width="11.125" style="128" customWidth="1"/>
    <col min="15113" max="15360" width="11" style="128"/>
    <col min="15361" max="15361" width="5.5" style="128" customWidth="1"/>
    <col min="15362" max="15362" width="11.125" style="128" customWidth="1"/>
    <col min="15363" max="15363" width="10.5" style="128" customWidth="1"/>
    <col min="15364" max="15364" width="8.5" style="128" customWidth="1"/>
    <col min="15365" max="15365" width="1.5" style="128" customWidth="1"/>
    <col min="15366" max="15366" width="0" style="128" hidden="1" customWidth="1"/>
    <col min="15367" max="15367" width="24.375" style="128" customWidth="1"/>
    <col min="15368" max="15368" width="11.125" style="128" customWidth="1"/>
    <col min="15369" max="15616" width="11" style="128"/>
    <col min="15617" max="15617" width="5.5" style="128" customWidth="1"/>
    <col min="15618" max="15618" width="11.125" style="128" customWidth="1"/>
    <col min="15619" max="15619" width="10.5" style="128" customWidth="1"/>
    <col min="15620" max="15620" width="8.5" style="128" customWidth="1"/>
    <col min="15621" max="15621" width="1.5" style="128" customWidth="1"/>
    <col min="15622" max="15622" width="0" style="128" hidden="1" customWidth="1"/>
    <col min="15623" max="15623" width="24.375" style="128" customWidth="1"/>
    <col min="15624" max="15624" width="11.125" style="128" customWidth="1"/>
    <col min="15625" max="15872" width="11" style="128"/>
    <col min="15873" max="15873" width="5.5" style="128" customWidth="1"/>
    <col min="15874" max="15874" width="11.125" style="128" customWidth="1"/>
    <col min="15875" max="15875" width="10.5" style="128" customWidth="1"/>
    <col min="15876" max="15876" width="8.5" style="128" customWidth="1"/>
    <col min="15877" max="15877" width="1.5" style="128" customWidth="1"/>
    <col min="15878" max="15878" width="0" style="128" hidden="1" customWidth="1"/>
    <col min="15879" max="15879" width="24.375" style="128" customWidth="1"/>
    <col min="15880" max="15880" width="11.125" style="128" customWidth="1"/>
    <col min="15881" max="16128" width="11" style="128"/>
    <col min="16129" max="16129" width="5.5" style="128" customWidth="1"/>
    <col min="16130" max="16130" width="11.125" style="128" customWidth="1"/>
    <col min="16131" max="16131" width="10.5" style="128" customWidth="1"/>
    <col min="16132" max="16132" width="8.5" style="128" customWidth="1"/>
    <col min="16133" max="16133" width="1.5" style="128" customWidth="1"/>
    <col min="16134" max="16134" width="0" style="128" hidden="1" customWidth="1"/>
    <col min="16135" max="16135" width="24.375" style="128" customWidth="1"/>
    <col min="16136" max="16136" width="11.125" style="128" customWidth="1"/>
    <col min="16137" max="16384" width="11" style="128"/>
  </cols>
  <sheetData>
    <row r="1" spans="1:8" s="136" customFormat="1" ht="33.75" customHeight="1" x14ac:dyDescent="0.2">
      <c r="A1" s="141"/>
      <c r="B1" s="141"/>
      <c r="C1" s="141"/>
      <c r="D1" s="141"/>
      <c r="E1" s="141"/>
      <c r="F1" s="141"/>
      <c r="G1" s="140"/>
      <c r="H1" s="139" t="s">
        <v>122</v>
      </c>
    </row>
    <row r="2" spans="1:8" s="136" customFormat="1" ht="13.5" customHeight="1" x14ac:dyDescent="0.2">
      <c r="G2" s="138"/>
      <c r="H2" s="137" t="s">
        <v>354</v>
      </c>
    </row>
    <row r="3" spans="1:8" ht="11.25" customHeight="1" x14ac:dyDescent="0.2"/>
    <row r="4" spans="1:8" ht="15" customHeight="1" x14ac:dyDescent="0.25">
      <c r="A4" s="135" t="s">
        <v>148</v>
      </c>
      <c r="B4" s="134"/>
      <c r="C4" s="134"/>
      <c r="D4" s="134"/>
      <c r="E4" s="134"/>
      <c r="F4" s="134"/>
      <c r="G4" s="134"/>
      <c r="H4" s="134"/>
    </row>
    <row r="7" spans="1:8" x14ac:dyDescent="0.2">
      <c r="A7" s="129"/>
      <c r="B7" s="129"/>
      <c r="C7" s="129"/>
      <c r="D7" s="129"/>
      <c r="E7" s="129"/>
      <c r="F7" s="129"/>
      <c r="G7" s="129"/>
      <c r="H7" s="129"/>
    </row>
    <row r="8" spans="1:8" x14ac:dyDescent="0.2">
      <c r="A8" s="129"/>
      <c r="B8" s="129"/>
      <c r="C8" s="129"/>
      <c r="D8" s="129"/>
      <c r="E8" s="129"/>
      <c r="F8" s="129"/>
      <c r="G8" s="129"/>
      <c r="H8" s="129"/>
    </row>
    <row r="9" spans="1:8" x14ac:dyDescent="0.2">
      <c r="A9" s="129"/>
      <c r="B9" s="129"/>
      <c r="C9" s="129"/>
      <c r="D9" s="129"/>
      <c r="E9" s="129"/>
      <c r="F9" s="129"/>
      <c r="G9" s="129"/>
      <c r="H9" s="129"/>
    </row>
    <row r="10" spans="1:8" x14ac:dyDescent="0.2">
      <c r="A10" s="131"/>
      <c r="B10" s="133"/>
      <c r="C10" s="131"/>
      <c r="D10" s="131"/>
      <c r="E10" s="131"/>
      <c r="F10" s="131"/>
      <c r="G10" s="131"/>
      <c r="H10" s="131"/>
    </row>
    <row r="11" spans="1:8" x14ac:dyDescent="0.2">
      <c r="A11" s="129"/>
      <c r="B11" s="132"/>
      <c r="C11" s="132"/>
      <c r="D11" s="132"/>
      <c r="E11" s="132"/>
      <c r="F11" s="132"/>
      <c r="G11" s="132"/>
      <c r="H11" s="132"/>
    </row>
    <row r="12" spans="1:8" x14ac:dyDescent="0.2">
      <c r="A12" s="129"/>
      <c r="B12" s="129"/>
      <c r="C12" s="129"/>
      <c r="D12" s="129"/>
      <c r="E12" s="129"/>
      <c r="F12" s="129"/>
      <c r="G12" s="129"/>
      <c r="H12" s="129"/>
    </row>
    <row r="13" spans="1:8" x14ac:dyDescent="0.2">
      <c r="A13" s="129"/>
      <c r="B13" s="129"/>
      <c r="C13" s="129"/>
      <c r="D13" s="129"/>
      <c r="E13" s="129"/>
      <c r="F13" s="129"/>
      <c r="G13" s="129"/>
      <c r="H13" s="129"/>
    </row>
    <row r="14" spans="1:8" x14ac:dyDescent="0.2">
      <c r="A14" s="129"/>
      <c r="B14" s="129"/>
      <c r="C14" s="129"/>
      <c r="D14" s="129"/>
      <c r="E14" s="129"/>
      <c r="F14" s="129"/>
      <c r="G14" s="129"/>
      <c r="H14" s="129"/>
    </row>
    <row r="15" spans="1:8" x14ac:dyDescent="0.2">
      <c r="A15" s="129"/>
      <c r="B15" s="129"/>
      <c r="C15" s="129"/>
      <c r="D15" s="129"/>
      <c r="E15" s="129"/>
      <c r="F15" s="129"/>
      <c r="G15" s="129"/>
      <c r="H15" s="129"/>
    </row>
    <row r="16" spans="1:8" x14ac:dyDescent="0.2">
      <c r="A16" s="129"/>
      <c r="B16" s="129"/>
      <c r="C16" s="129"/>
      <c r="D16" s="129"/>
      <c r="E16" s="129"/>
      <c r="F16" s="129"/>
      <c r="G16" s="129"/>
      <c r="H16" s="129"/>
    </row>
    <row r="17" spans="1:8" x14ac:dyDescent="0.2">
      <c r="A17" s="129"/>
      <c r="B17" s="129"/>
      <c r="C17" s="129"/>
      <c r="D17" s="129"/>
      <c r="E17" s="129"/>
      <c r="F17" s="129"/>
      <c r="G17" s="129"/>
      <c r="H17" s="129"/>
    </row>
    <row r="18" spans="1:8" x14ac:dyDescent="0.2">
      <c r="A18" s="129"/>
      <c r="B18" s="129"/>
      <c r="C18" s="129"/>
      <c r="D18" s="129"/>
      <c r="E18" s="129"/>
      <c r="F18" s="129"/>
      <c r="G18" s="129"/>
      <c r="H18" s="129"/>
    </row>
    <row r="19" spans="1:8" x14ac:dyDescent="0.2">
      <c r="A19" s="129"/>
      <c r="B19" s="129"/>
      <c r="C19" s="129"/>
      <c r="D19" s="129"/>
      <c r="E19" s="129"/>
      <c r="F19" s="129"/>
      <c r="G19" s="129"/>
      <c r="H19" s="129"/>
    </row>
    <row r="20" spans="1:8" x14ac:dyDescent="0.2">
      <c r="A20" s="129"/>
      <c r="B20" s="129"/>
      <c r="C20" s="129"/>
      <c r="D20" s="129"/>
      <c r="E20" s="129"/>
      <c r="F20" s="129"/>
      <c r="G20" s="129"/>
      <c r="H20" s="129"/>
    </row>
    <row r="21" spans="1:8" ht="51" customHeight="1" x14ac:dyDescent="0.2">
      <c r="A21" s="467" t="s">
        <v>355</v>
      </c>
      <c r="B21" s="467"/>
      <c r="C21" s="467"/>
      <c r="D21" s="467"/>
      <c r="E21" s="467"/>
      <c r="F21" s="467"/>
      <c r="G21" s="467"/>
      <c r="H21" s="467"/>
    </row>
    <row r="22" spans="1:8" ht="18" customHeight="1" x14ac:dyDescent="0.2">
      <c r="A22" s="129"/>
      <c r="B22" s="129"/>
      <c r="C22" s="129"/>
      <c r="D22" s="129"/>
      <c r="E22" s="129"/>
      <c r="F22" s="129"/>
      <c r="G22" s="129"/>
      <c r="H22" s="129"/>
    </row>
    <row r="23" spans="1:8" ht="18.75" customHeight="1" x14ac:dyDescent="0.2">
      <c r="A23" s="129"/>
      <c r="B23" s="129"/>
      <c r="C23" s="129"/>
      <c r="D23" s="129"/>
      <c r="E23" s="129"/>
      <c r="F23" s="129"/>
      <c r="G23" s="129"/>
      <c r="H23" s="129"/>
    </row>
    <row r="24" spans="1:8" x14ac:dyDescent="0.2">
      <c r="A24" s="131"/>
      <c r="B24" s="129"/>
      <c r="C24" s="129"/>
      <c r="D24" s="129"/>
      <c r="E24" s="129"/>
      <c r="F24" s="129"/>
      <c r="G24" s="129"/>
      <c r="H24" s="129"/>
    </row>
    <row r="25" spans="1:8" x14ac:dyDescent="0.2">
      <c r="A25" s="129"/>
      <c r="B25" s="129"/>
      <c r="C25" s="129"/>
      <c r="D25" s="129"/>
      <c r="E25" s="129"/>
      <c r="F25" s="129"/>
      <c r="G25" s="129"/>
      <c r="H25" s="129"/>
    </row>
    <row r="26" spans="1:8" x14ac:dyDescent="0.2">
      <c r="A26" s="129"/>
      <c r="B26" s="129"/>
      <c r="C26" s="129"/>
      <c r="D26" s="129"/>
      <c r="E26" s="129"/>
      <c r="F26" s="129"/>
      <c r="G26" s="129"/>
      <c r="H26" s="129"/>
    </row>
    <row r="27" spans="1:8" ht="24" customHeight="1" x14ac:dyDescent="0.2">
      <c r="A27" s="130"/>
      <c r="B27" s="129"/>
      <c r="C27" s="129"/>
      <c r="D27" s="129"/>
      <c r="E27" s="129"/>
      <c r="F27" s="129"/>
      <c r="G27" s="129"/>
      <c r="H27" s="129"/>
    </row>
    <row r="28" spans="1:8" x14ac:dyDescent="0.2">
      <c r="A28" s="129"/>
      <c r="B28" s="129"/>
      <c r="C28" s="129"/>
      <c r="D28" s="129"/>
      <c r="E28" s="129"/>
      <c r="F28" s="129"/>
      <c r="G28" s="129"/>
      <c r="H28" s="129"/>
    </row>
    <row r="29" spans="1:8" x14ac:dyDescent="0.2">
      <c r="A29" s="129"/>
      <c r="B29" s="129"/>
      <c r="C29" s="129"/>
      <c r="D29" s="129"/>
      <c r="E29" s="129"/>
      <c r="F29" s="129"/>
      <c r="G29" s="129"/>
      <c r="H29" s="129"/>
    </row>
    <row r="30" spans="1:8" x14ac:dyDescent="0.2">
      <c r="A30" s="129"/>
      <c r="B30" s="129"/>
      <c r="C30" s="129"/>
      <c r="D30" s="129"/>
      <c r="E30" s="129"/>
      <c r="F30" s="129"/>
      <c r="G30" s="129"/>
      <c r="H30" s="129"/>
    </row>
    <row r="31" spans="1:8" x14ac:dyDescent="0.2">
      <c r="A31" s="129"/>
      <c r="B31" s="129"/>
      <c r="C31" s="129"/>
      <c r="D31" s="129"/>
      <c r="E31" s="129"/>
      <c r="F31" s="129"/>
      <c r="G31" s="129"/>
      <c r="H31" s="129"/>
    </row>
    <row r="32" spans="1:8" x14ac:dyDescent="0.2">
      <c r="A32" s="129"/>
      <c r="B32" s="129"/>
      <c r="C32" s="129"/>
      <c r="D32" s="129"/>
      <c r="E32" s="129"/>
      <c r="F32" s="129"/>
      <c r="G32" s="129"/>
      <c r="H32" s="129"/>
    </row>
    <row r="33" spans="1:8" x14ac:dyDescent="0.2">
      <c r="A33" s="129"/>
      <c r="B33" s="129"/>
      <c r="C33" s="129"/>
      <c r="D33" s="129"/>
      <c r="E33" s="129"/>
      <c r="F33" s="129"/>
      <c r="G33" s="129"/>
      <c r="H33" s="129"/>
    </row>
    <row r="34" spans="1:8" x14ac:dyDescent="0.2">
      <c r="A34" s="129"/>
      <c r="B34" s="129"/>
      <c r="C34" s="129"/>
      <c r="D34" s="129"/>
      <c r="E34" s="129"/>
      <c r="F34" s="129"/>
      <c r="G34" s="129"/>
      <c r="H34" s="129"/>
    </row>
    <row r="35" spans="1:8" x14ac:dyDescent="0.2">
      <c r="A35" s="129"/>
      <c r="B35" s="129"/>
      <c r="C35" s="129"/>
      <c r="D35" s="129"/>
      <c r="E35" s="129"/>
      <c r="F35" s="129"/>
      <c r="G35" s="129"/>
      <c r="H35" s="129"/>
    </row>
    <row r="36" spans="1:8" x14ac:dyDescent="0.2">
      <c r="A36" s="129"/>
      <c r="B36" s="129"/>
      <c r="C36" s="129"/>
      <c r="D36" s="129"/>
      <c r="E36" s="129"/>
      <c r="F36" s="129"/>
      <c r="G36" s="129"/>
      <c r="H36" s="129"/>
    </row>
    <row r="37" spans="1:8" ht="122.25" customHeight="1" x14ac:dyDescent="0.2">
      <c r="A37" s="129"/>
      <c r="B37" s="129"/>
      <c r="C37" s="129"/>
      <c r="D37" s="129"/>
      <c r="E37" s="129"/>
      <c r="F37" s="129"/>
      <c r="G37" s="129"/>
      <c r="H37" s="129"/>
    </row>
    <row r="38" spans="1:8" ht="30.75" customHeight="1" x14ac:dyDescent="0.2">
      <c r="A38" s="129"/>
      <c r="B38" s="129"/>
      <c r="C38" s="129"/>
      <c r="D38" s="129"/>
      <c r="E38" s="129"/>
      <c r="F38" s="129"/>
      <c r="G38" s="129"/>
      <c r="H38" s="129"/>
    </row>
    <row r="39" spans="1:8" ht="24.75" customHeight="1" x14ac:dyDescent="0.2">
      <c r="A39" s="467" t="s">
        <v>147</v>
      </c>
      <c r="B39" s="467"/>
      <c r="C39" s="467"/>
      <c r="D39" s="467"/>
      <c r="E39" s="467"/>
      <c r="F39" s="467"/>
      <c r="G39" s="467"/>
      <c r="H39" s="467"/>
    </row>
  </sheetData>
  <mergeCells count="2">
    <mergeCell ref="A21:H21"/>
    <mergeCell ref="A39:H39"/>
  </mergeCells>
  <hyperlinks>
    <hyperlink ref="A39" r:id="rId1"/>
    <hyperlink ref="A21" r:id="rId2" display="http://statistik.arbeitsagentur.de/Statischer-Content/Grundlagen/Glossare/Generische-Publikationen/AST-Glossar.pdf"/>
    <hyperlink ref="A21:H21" r:id="rId3" display="https://statistik.arbeitsagentur.de/Statischer-Content/Grundlagen/Glossare/Generische-Publikationen/BST-Glossar-Gesamtglossar.pdf"/>
  </hyperlinks>
  <pageMargins left="0.7" right="0.7" top="0.78740157499999996" bottom="0.78740157499999996"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outlinePr summaryBelow="0"/>
  </sheetPr>
  <dimension ref="A1:L71"/>
  <sheetViews>
    <sheetView showGridLines="0" workbookViewId="0"/>
  </sheetViews>
  <sheetFormatPr baseColWidth="10" defaultColWidth="8" defaultRowHeight="12.75" x14ac:dyDescent="0.2"/>
  <cols>
    <col min="1" max="3" width="8" style="177"/>
    <col min="4" max="4" width="8.875" style="177" bestFit="1" customWidth="1"/>
    <col min="5" max="5" width="8.875" style="177" customWidth="1"/>
    <col min="6" max="16384" width="8" style="177"/>
  </cols>
  <sheetData>
    <row r="1" spans="1:12" ht="22.5" x14ac:dyDescent="0.2">
      <c r="A1" s="176" t="s">
        <v>174</v>
      </c>
    </row>
    <row r="3" spans="1:12" x14ac:dyDescent="0.2">
      <c r="A3" s="178" t="s">
        <v>116</v>
      </c>
    </row>
    <row r="4" spans="1:12" x14ac:dyDescent="0.2">
      <c r="A4" s="178" t="s">
        <v>180</v>
      </c>
    </row>
    <row r="6" spans="1:12" ht="12.75" customHeight="1" x14ac:dyDescent="0.2">
      <c r="A6" s="369" t="s">
        <v>164</v>
      </c>
      <c r="B6" s="370" t="s">
        <v>131</v>
      </c>
      <c r="C6" s="197" t="s">
        <v>111</v>
      </c>
      <c r="D6" s="368" t="s">
        <v>366</v>
      </c>
      <c r="E6" s="368"/>
      <c r="F6" s="368"/>
      <c r="G6" s="368"/>
      <c r="H6" s="368"/>
      <c r="I6" s="368"/>
      <c r="J6" s="368"/>
      <c r="K6" s="368"/>
      <c r="L6" s="368"/>
    </row>
    <row r="7" spans="1:12" ht="12.75" customHeight="1" x14ac:dyDescent="0.2">
      <c r="A7" s="369"/>
      <c r="B7" s="370"/>
      <c r="C7" s="198" t="s">
        <v>165</v>
      </c>
      <c r="D7" s="371" t="s">
        <v>166</v>
      </c>
      <c r="E7" s="371"/>
      <c r="F7" s="371"/>
      <c r="G7" s="371" t="s">
        <v>124</v>
      </c>
      <c r="H7" s="371"/>
      <c r="I7" s="371"/>
      <c r="J7" s="372" t="s">
        <v>363</v>
      </c>
      <c r="K7" s="372"/>
      <c r="L7" s="372"/>
    </row>
    <row r="8" spans="1:12" ht="21.75" x14ac:dyDescent="0.2">
      <c r="A8" s="369"/>
      <c r="B8" s="370"/>
      <c r="C8" s="198" t="s">
        <v>109</v>
      </c>
      <c r="D8" s="346" t="s">
        <v>103</v>
      </c>
      <c r="E8" s="346" t="s">
        <v>322</v>
      </c>
      <c r="F8" s="346" t="s">
        <v>123</v>
      </c>
      <c r="G8" s="346" t="s">
        <v>103</v>
      </c>
      <c r="H8" s="346" t="s">
        <v>322</v>
      </c>
      <c r="I8" s="346" t="s">
        <v>123</v>
      </c>
      <c r="J8" s="346" t="s">
        <v>103</v>
      </c>
      <c r="K8" s="346" t="s">
        <v>322</v>
      </c>
      <c r="L8" s="347" t="s">
        <v>123</v>
      </c>
    </row>
    <row r="9" spans="1:12" x14ac:dyDescent="0.2">
      <c r="A9" s="374" t="s">
        <v>166</v>
      </c>
      <c r="B9" s="373" t="s">
        <v>166</v>
      </c>
      <c r="C9" s="373"/>
      <c r="D9" s="187">
        <v>31931291</v>
      </c>
      <c r="E9" s="187">
        <v>736729</v>
      </c>
      <c r="F9" s="188">
        <v>2.3617225336000001</v>
      </c>
      <c r="G9" s="187">
        <v>366410</v>
      </c>
      <c r="H9" s="187">
        <v>43663</v>
      </c>
      <c r="I9" s="188">
        <v>13.528553325100001</v>
      </c>
      <c r="J9" s="187">
        <v>46924</v>
      </c>
      <c r="K9" s="187">
        <v>5690</v>
      </c>
      <c r="L9" s="189">
        <v>13.799291846499999</v>
      </c>
    </row>
    <row r="10" spans="1:12" x14ac:dyDescent="0.2">
      <c r="A10" s="374"/>
      <c r="B10" s="373" t="s">
        <v>130</v>
      </c>
      <c r="C10" s="373"/>
      <c r="D10" s="187">
        <v>8693250</v>
      </c>
      <c r="E10" s="187">
        <v>161563</v>
      </c>
      <c r="F10" s="188">
        <v>1.8936817536999999</v>
      </c>
      <c r="G10" s="187">
        <v>145791</v>
      </c>
      <c r="H10" s="187">
        <v>19324</v>
      </c>
      <c r="I10" s="188">
        <v>15.2798753825</v>
      </c>
      <c r="J10" s="187">
        <v>17237</v>
      </c>
      <c r="K10" s="187">
        <v>2881</v>
      </c>
      <c r="L10" s="189">
        <v>20.0682641404</v>
      </c>
    </row>
    <row r="11" spans="1:12" x14ac:dyDescent="0.2">
      <c r="A11" s="374"/>
      <c r="B11" s="373" t="s">
        <v>129</v>
      </c>
      <c r="C11" s="373"/>
      <c r="D11" s="187">
        <v>7473568</v>
      </c>
      <c r="E11" s="187">
        <v>242380</v>
      </c>
      <c r="F11" s="188">
        <v>3.3518697066000001</v>
      </c>
      <c r="G11" s="187">
        <v>76409</v>
      </c>
      <c r="H11" s="187">
        <v>6386</v>
      </c>
      <c r="I11" s="188">
        <v>9.1198606172000005</v>
      </c>
      <c r="J11" s="187">
        <v>11932</v>
      </c>
      <c r="K11" s="187">
        <v>662</v>
      </c>
      <c r="L11" s="189">
        <v>5.8740017745999999</v>
      </c>
    </row>
    <row r="12" spans="1:12" x14ac:dyDescent="0.2">
      <c r="A12" s="374"/>
      <c r="B12" s="373" t="s">
        <v>128</v>
      </c>
      <c r="C12" s="373"/>
      <c r="D12" s="187">
        <v>10160368</v>
      </c>
      <c r="E12" s="187">
        <v>164650</v>
      </c>
      <c r="F12" s="188">
        <v>1.6472053333000001</v>
      </c>
      <c r="G12" s="187">
        <v>33195</v>
      </c>
      <c r="H12" s="187">
        <v>2345</v>
      </c>
      <c r="I12" s="188">
        <v>7.6012965964000001</v>
      </c>
      <c r="J12" s="187">
        <v>5190</v>
      </c>
      <c r="K12" s="187">
        <v>316</v>
      </c>
      <c r="L12" s="189">
        <v>6.4833812063999998</v>
      </c>
    </row>
    <row r="13" spans="1:12" x14ac:dyDescent="0.2">
      <c r="A13" s="374"/>
      <c r="B13" s="373" t="s">
        <v>127</v>
      </c>
      <c r="C13" s="373"/>
      <c r="D13" s="187">
        <v>1187211</v>
      </c>
      <c r="E13" s="187">
        <v>44189</v>
      </c>
      <c r="F13" s="188">
        <v>3.8659798323999999</v>
      </c>
      <c r="G13" s="187">
        <v>4372</v>
      </c>
      <c r="H13" s="187">
        <v>440</v>
      </c>
      <c r="I13" s="188">
        <v>11.1902339776</v>
      </c>
      <c r="J13" s="187">
        <v>884</v>
      </c>
      <c r="K13" s="187">
        <v>95</v>
      </c>
      <c r="L13" s="189">
        <v>12.0405576679</v>
      </c>
    </row>
    <row r="14" spans="1:12" x14ac:dyDescent="0.2">
      <c r="A14" s="374"/>
      <c r="B14" s="373" t="s">
        <v>126</v>
      </c>
      <c r="C14" s="373"/>
      <c r="D14" s="187">
        <v>4229486</v>
      </c>
      <c r="E14" s="187">
        <v>122939</v>
      </c>
      <c r="F14" s="188">
        <v>2.9937317167000002</v>
      </c>
      <c r="G14" s="187">
        <v>106432</v>
      </c>
      <c r="H14" s="187">
        <v>15151</v>
      </c>
      <c r="I14" s="188">
        <v>16.598196776999998</v>
      </c>
      <c r="J14" s="187">
        <v>11661</v>
      </c>
      <c r="K14" s="187">
        <v>1734</v>
      </c>
      <c r="L14" s="189">
        <v>17.467512843800002</v>
      </c>
    </row>
    <row r="15" spans="1:12" x14ac:dyDescent="0.2">
      <c r="A15" s="374"/>
      <c r="B15" s="373" t="s">
        <v>125</v>
      </c>
      <c r="C15" s="373"/>
      <c r="D15" s="187">
        <v>187408</v>
      </c>
      <c r="E15" s="187">
        <v>1008</v>
      </c>
      <c r="F15" s="188">
        <v>0.54077253219999999</v>
      </c>
      <c r="G15" s="187">
        <v>211</v>
      </c>
      <c r="H15" s="187">
        <v>17</v>
      </c>
      <c r="I15" s="188">
        <v>8.7628865978999997</v>
      </c>
      <c r="J15" s="187">
        <v>20</v>
      </c>
      <c r="K15" s="187">
        <v>2</v>
      </c>
      <c r="L15" s="189">
        <v>11.1111111111</v>
      </c>
    </row>
    <row r="16" spans="1:12" x14ac:dyDescent="0.2">
      <c r="A16" s="374" t="s">
        <v>167</v>
      </c>
      <c r="B16" s="373" t="s">
        <v>166</v>
      </c>
      <c r="C16" s="373"/>
      <c r="D16" s="187">
        <v>5406175</v>
      </c>
      <c r="E16" s="187">
        <v>146598</v>
      </c>
      <c r="F16" s="188">
        <v>2.7872583670000002</v>
      </c>
      <c r="G16" s="187">
        <v>56817</v>
      </c>
      <c r="H16" s="187">
        <v>5724</v>
      </c>
      <c r="I16" s="188">
        <v>11.203100229</v>
      </c>
      <c r="J16" s="187">
        <v>26802</v>
      </c>
      <c r="K16" s="187">
        <v>3171</v>
      </c>
      <c r="L16" s="189">
        <v>13.4188142694</v>
      </c>
    </row>
    <row r="17" spans="1:12" x14ac:dyDescent="0.2">
      <c r="A17" s="374"/>
      <c r="B17" s="373" t="s">
        <v>130</v>
      </c>
      <c r="C17" s="373"/>
      <c r="D17" s="187">
        <v>1568348</v>
      </c>
      <c r="E17" s="187">
        <v>40219</v>
      </c>
      <c r="F17" s="188">
        <v>2.6319113112000001</v>
      </c>
      <c r="G17" s="187">
        <v>25791</v>
      </c>
      <c r="H17" s="187">
        <v>3368</v>
      </c>
      <c r="I17" s="188">
        <v>15.0202916648</v>
      </c>
      <c r="J17" s="187">
        <v>11493</v>
      </c>
      <c r="K17" s="187">
        <v>1741</v>
      </c>
      <c r="L17" s="189">
        <v>17.8527481542</v>
      </c>
    </row>
    <row r="18" spans="1:12" x14ac:dyDescent="0.2">
      <c r="A18" s="374"/>
      <c r="B18" s="373" t="s">
        <v>129</v>
      </c>
      <c r="C18" s="373"/>
      <c r="D18" s="187">
        <v>1171792</v>
      </c>
      <c r="E18" s="187">
        <v>37684</v>
      </c>
      <c r="F18" s="188">
        <v>3.3227876004999999</v>
      </c>
      <c r="G18" s="187">
        <v>10765</v>
      </c>
      <c r="H18" s="187">
        <v>391</v>
      </c>
      <c r="I18" s="188">
        <v>3.7690379796000002</v>
      </c>
      <c r="J18" s="187">
        <v>6243</v>
      </c>
      <c r="K18" s="187">
        <v>275</v>
      </c>
      <c r="L18" s="189">
        <v>4.6079088472</v>
      </c>
    </row>
    <row r="19" spans="1:12" x14ac:dyDescent="0.2">
      <c r="A19" s="374"/>
      <c r="B19" s="373" t="s">
        <v>128</v>
      </c>
      <c r="C19" s="373"/>
      <c r="D19" s="187">
        <v>1745157</v>
      </c>
      <c r="E19" s="187">
        <v>37548</v>
      </c>
      <c r="F19" s="188">
        <v>2.1988640256999998</v>
      </c>
      <c r="G19" s="187">
        <v>5132</v>
      </c>
      <c r="H19" s="187">
        <v>386</v>
      </c>
      <c r="I19" s="188">
        <v>8.1331647703000005</v>
      </c>
      <c r="J19" s="187">
        <v>2044</v>
      </c>
      <c r="K19" s="187">
        <v>131</v>
      </c>
      <c r="L19" s="189">
        <v>6.8478829063999997</v>
      </c>
    </row>
    <row r="20" spans="1:12" x14ac:dyDescent="0.2">
      <c r="A20" s="374"/>
      <c r="B20" s="373" t="s">
        <v>127</v>
      </c>
      <c r="C20" s="373"/>
      <c r="D20" s="187">
        <v>219749</v>
      </c>
      <c r="E20" s="187">
        <v>9396</v>
      </c>
      <c r="F20" s="188">
        <v>4.4667772744000001</v>
      </c>
      <c r="G20" s="187">
        <v>833</v>
      </c>
      <c r="H20" s="187">
        <v>54</v>
      </c>
      <c r="I20" s="188">
        <v>6.9319640565</v>
      </c>
      <c r="J20" s="187">
        <v>371</v>
      </c>
      <c r="K20" s="187">
        <v>36</v>
      </c>
      <c r="L20" s="189">
        <v>10.7462686567</v>
      </c>
    </row>
    <row r="21" spans="1:12" x14ac:dyDescent="0.2">
      <c r="A21" s="374"/>
      <c r="B21" s="373" t="s">
        <v>126</v>
      </c>
      <c r="C21" s="373"/>
      <c r="D21" s="187">
        <v>677242</v>
      </c>
      <c r="E21" s="187">
        <v>21996</v>
      </c>
      <c r="F21" s="188">
        <v>3.3569071768000001</v>
      </c>
      <c r="G21" s="187">
        <v>14266</v>
      </c>
      <c r="H21" s="187">
        <v>1517</v>
      </c>
      <c r="I21" s="188">
        <v>11.8989724684</v>
      </c>
      <c r="J21" s="187">
        <v>6645</v>
      </c>
      <c r="K21" s="187">
        <v>989</v>
      </c>
      <c r="L21" s="189">
        <v>17.485855728400001</v>
      </c>
    </row>
    <row r="22" spans="1:12" x14ac:dyDescent="0.2">
      <c r="A22" s="374"/>
      <c r="B22" s="373" t="s">
        <v>125</v>
      </c>
      <c r="C22" s="373"/>
      <c r="D22" s="187">
        <v>23887</v>
      </c>
      <c r="E22" s="187">
        <v>-245</v>
      </c>
      <c r="F22" s="188">
        <v>-1.0152494613</v>
      </c>
      <c r="G22" s="187">
        <v>30</v>
      </c>
      <c r="H22" s="187">
        <v>8</v>
      </c>
      <c r="I22" s="188">
        <v>36.363636363600001</v>
      </c>
      <c r="J22" s="187">
        <v>6</v>
      </c>
      <c r="K22" s="187">
        <v>-1</v>
      </c>
      <c r="L22" s="189">
        <v>-14.285714285699999</v>
      </c>
    </row>
    <row r="23" spans="1:12" x14ac:dyDescent="0.2">
      <c r="A23" s="374" t="s">
        <v>120</v>
      </c>
      <c r="B23" s="373" t="s">
        <v>166</v>
      </c>
      <c r="C23" s="373"/>
      <c r="D23" s="187">
        <v>824456</v>
      </c>
      <c r="E23" s="187">
        <v>17038</v>
      </c>
      <c r="F23" s="188">
        <v>2.1101833251</v>
      </c>
      <c r="G23" s="187">
        <v>17592</v>
      </c>
      <c r="H23" s="187">
        <v>3535</v>
      </c>
      <c r="I23" s="188">
        <v>25.147613288799999</v>
      </c>
      <c r="J23" s="187">
        <v>329</v>
      </c>
      <c r="K23" s="187">
        <v>25</v>
      </c>
      <c r="L23" s="189">
        <v>8.2236842105000001</v>
      </c>
    </row>
    <row r="24" spans="1:12" x14ac:dyDescent="0.2">
      <c r="A24" s="374"/>
      <c r="B24" s="373" t="s">
        <v>130</v>
      </c>
      <c r="C24" s="373"/>
      <c r="D24" s="187">
        <v>224934</v>
      </c>
      <c r="E24" s="187">
        <v>1652</v>
      </c>
      <c r="F24" s="188">
        <v>0.73987155260000004</v>
      </c>
      <c r="G24" s="187">
        <v>4986</v>
      </c>
      <c r="H24" s="187">
        <v>1009</v>
      </c>
      <c r="I24" s="188">
        <v>25.3708825748</v>
      </c>
      <c r="J24" s="187">
        <v>60</v>
      </c>
      <c r="K24" s="187">
        <v>26</v>
      </c>
      <c r="L24" s="189">
        <v>76.470588235299999</v>
      </c>
    </row>
    <row r="25" spans="1:12" x14ac:dyDescent="0.2">
      <c r="A25" s="374"/>
      <c r="B25" s="373" t="s">
        <v>129</v>
      </c>
      <c r="C25" s="373"/>
      <c r="D25" s="187">
        <v>209848</v>
      </c>
      <c r="E25" s="187">
        <v>7631</v>
      </c>
      <c r="F25" s="188">
        <v>3.7736688804999998</v>
      </c>
      <c r="G25" s="187">
        <v>2530</v>
      </c>
      <c r="H25" s="187">
        <v>429</v>
      </c>
      <c r="I25" s="188">
        <v>20.418848167499998</v>
      </c>
      <c r="J25" s="187">
        <v>84</v>
      </c>
      <c r="K25" s="187">
        <v>-5</v>
      </c>
      <c r="L25" s="189">
        <v>-5.6179775281</v>
      </c>
    </row>
    <row r="26" spans="1:12" x14ac:dyDescent="0.2">
      <c r="A26" s="374"/>
      <c r="B26" s="373" t="s">
        <v>128</v>
      </c>
      <c r="C26" s="373"/>
      <c r="D26" s="187">
        <v>234417</v>
      </c>
      <c r="E26" s="187">
        <v>3153</v>
      </c>
      <c r="F26" s="188">
        <v>1.3633769199000001</v>
      </c>
      <c r="G26" s="187">
        <v>1278</v>
      </c>
      <c r="H26" s="187">
        <v>146</v>
      </c>
      <c r="I26" s="188">
        <v>12.8975265018</v>
      </c>
      <c r="J26" s="187">
        <v>58</v>
      </c>
      <c r="K26" s="187">
        <v>9</v>
      </c>
      <c r="L26" s="189">
        <v>18.367346938800001</v>
      </c>
    </row>
    <row r="27" spans="1:12" x14ac:dyDescent="0.2">
      <c r="A27" s="374"/>
      <c r="B27" s="373" t="s">
        <v>127</v>
      </c>
      <c r="C27" s="373"/>
      <c r="D27" s="187">
        <v>17176</v>
      </c>
      <c r="E27" s="187">
        <v>551</v>
      </c>
      <c r="F27" s="188">
        <v>3.3142857143</v>
      </c>
      <c r="G27" s="187">
        <v>134</v>
      </c>
      <c r="H27" s="187">
        <v>28</v>
      </c>
      <c r="I27" s="188">
        <v>26.4150943396</v>
      </c>
      <c r="J27" s="187">
        <v>8</v>
      </c>
      <c r="K27" s="187">
        <v>-2</v>
      </c>
      <c r="L27" s="189">
        <v>-20</v>
      </c>
    </row>
    <row r="28" spans="1:12" x14ac:dyDescent="0.2">
      <c r="A28" s="374"/>
      <c r="B28" s="373" t="s">
        <v>126</v>
      </c>
      <c r="C28" s="373"/>
      <c r="D28" s="187">
        <v>130856</v>
      </c>
      <c r="E28" s="187">
        <v>4211</v>
      </c>
      <c r="F28" s="188">
        <v>3.3250424414999999</v>
      </c>
      <c r="G28" s="187">
        <v>8662</v>
      </c>
      <c r="H28" s="187">
        <v>1923</v>
      </c>
      <c r="I28" s="188">
        <v>28.535391007600001</v>
      </c>
      <c r="J28" s="187">
        <v>118</v>
      </c>
      <c r="K28" s="187">
        <v>-3</v>
      </c>
      <c r="L28" s="189">
        <v>-2.4793388429999998</v>
      </c>
    </row>
    <row r="29" spans="1:12" x14ac:dyDescent="0.2">
      <c r="A29" s="374"/>
      <c r="B29" s="373" t="s">
        <v>125</v>
      </c>
      <c r="C29" s="373"/>
      <c r="D29" s="187">
        <v>7225</v>
      </c>
      <c r="E29" s="187">
        <v>-160</v>
      </c>
      <c r="F29" s="188">
        <v>-2.1665538252999998</v>
      </c>
      <c r="G29" s="187" t="s">
        <v>369</v>
      </c>
      <c r="H29" s="187">
        <v>0</v>
      </c>
      <c r="I29" s="188">
        <v>0</v>
      </c>
      <c r="J29" s="187" t="s">
        <v>369</v>
      </c>
      <c r="K29" s="187">
        <v>0</v>
      </c>
      <c r="L29" s="189">
        <v>0</v>
      </c>
    </row>
    <row r="30" spans="1:12" x14ac:dyDescent="0.2">
      <c r="A30" s="374" t="s">
        <v>168</v>
      </c>
      <c r="B30" s="373" t="s">
        <v>166</v>
      </c>
      <c r="C30" s="373"/>
      <c r="D30" s="187">
        <v>1566810</v>
      </c>
      <c r="E30" s="187">
        <v>26226</v>
      </c>
      <c r="F30" s="188">
        <v>1.7023414497</v>
      </c>
      <c r="G30" s="187">
        <v>13295</v>
      </c>
      <c r="H30" s="187">
        <v>3206</v>
      </c>
      <c r="I30" s="188">
        <v>31.777183070700001</v>
      </c>
      <c r="J30" s="187">
        <v>7179</v>
      </c>
      <c r="K30" s="187">
        <v>1624</v>
      </c>
      <c r="L30" s="189">
        <v>29.234923492299998</v>
      </c>
    </row>
    <row r="31" spans="1:12" x14ac:dyDescent="0.2">
      <c r="A31" s="374"/>
      <c r="B31" s="373" t="s">
        <v>130</v>
      </c>
      <c r="C31" s="373"/>
      <c r="D31" s="187">
        <v>474141</v>
      </c>
      <c r="E31" s="187">
        <v>5740</v>
      </c>
      <c r="F31" s="188">
        <v>1.2254457185000001</v>
      </c>
      <c r="G31" s="187">
        <v>6697</v>
      </c>
      <c r="H31" s="187">
        <v>1704</v>
      </c>
      <c r="I31" s="188">
        <v>34.127778890400002</v>
      </c>
      <c r="J31" s="187">
        <v>2281</v>
      </c>
      <c r="K31" s="187">
        <v>733</v>
      </c>
      <c r="L31" s="189">
        <v>47.3514211886</v>
      </c>
    </row>
    <row r="32" spans="1:12" x14ac:dyDescent="0.2">
      <c r="A32" s="374"/>
      <c r="B32" s="373" t="s">
        <v>129</v>
      </c>
      <c r="C32" s="373"/>
      <c r="D32" s="187">
        <v>404284</v>
      </c>
      <c r="E32" s="187">
        <v>10673</v>
      </c>
      <c r="F32" s="188">
        <v>2.7115603985000001</v>
      </c>
      <c r="G32" s="187">
        <v>1729</v>
      </c>
      <c r="H32" s="187">
        <v>266</v>
      </c>
      <c r="I32" s="188">
        <v>18.181818181800001</v>
      </c>
      <c r="J32" s="187">
        <v>2155</v>
      </c>
      <c r="K32" s="187">
        <v>304</v>
      </c>
      <c r="L32" s="189">
        <v>16.423554835200001</v>
      </c>
    </row>
    <row r="33" spans="1:12" x14ac:dyDescent="0.2">
      <c r="A33" s="374"/>
      <c r="B33" s="373" t="s">
        <v>128</v>
      </c>
      <c r="C33" s="373"/>
      <c r="D33" s="187">
        <v>435672</v>
      </c>
      <c r="E33" s="187">
        <v>2979</v>
      </c>
      <c r="F33" s="188">
        <v>0.68847889839999998</v>
      </c>
      <c r="G33" s="187">
        <v>884</v>
      </c>
      <c r="H33" s="187">
        <v>60</v>
      </c>
      <c r="I33" s="188">
        <v>7.2815533980999998</v>
      </c>
      <c r="J33" s="187">
        <v>457</v>
      </c>
      <c r="K33" s="187">
        <v>69</v>
      </c>
      <c r="L33" s="189">
        <v>17.7835051546</v>
      </c>
    </row>
    <row r="34" spans="1:12" x14ac:dyDescent="0.2">
      <c r="A34" s="374"/>
      <c r="B34" s="373" t="s">
        <v>127</v>
      </c>
      <c r="C34" s="373"/>
      <c r="D34" s="187">
        <v>40861</v>
      </c>
      <c r="E34" s="187">
        <v>1376</v>
      </c>
      <c r="F34" s="188">
        <v>3.4848676713</v>
      </c>
      <c r="G34" s="187">
        <v>99</v>
      </c>
      <c r="H34" s="187">
        <v>4</v>
      </c>
      <c r="I34" s="188">
        <v>4.2105263158000001</v>
      </c>
      <c r="J34" s="187">
        <v>70</v>
      </c>
      <c r="K34" s="187">
        <v>24</v>
      </c>
      <c r="L34" s="189">
        <v>52.173913043500001</v>
      </c>
    </row>
    <row r="35" spans="1:12" x14ac:dyDescent="0.2">
      <c r="A35" s="374"/>
      <c r="B35" s="373" t="s">
        <v>126</v>
      </c>
      <c r="C35" s="373"/>
      <c r="D35" s="187">
        <v>202019</v>
      </c>
      <c r="E35" s="187">
        <v>5246</v>
      </c>
      <c r="F35" s="188">
        <v>2.6660161708999999</v>
      </c>
      <c r="G35" s="187">
        <v>3885</v>
      </c>
      <c r="H35" s="187">
        <v>1172</v>
      </c>
      <c r="I35" s="188">
        <v>43.199410247000003</v>
      </c>
      <c r="J35" s="187">
        <v>2216</v>
      </c>
      <c r="K35" s="187">
        <v>494</v>
      </c>
      <c r="L35" s="189">
        <v>28.687572589999998</v>
      </c>
    </row>
    <row r="36" spans="1:12" x14ac:dyDescent="0.2">
      <c r="A36" s="374"/>
      <c r="B36" s="373" t="s">
        <v>125</v>
      </c>
      <c r="C36" s="373"/>
      <c r="D36" s="187">
        <v>9833</v>
      </c>
      <c r="E36" s="187">
        <v>212</v>
      </c>
      <c r="F36" s="188">
        <v>2.2035131482999999</v>
      </c>
      <c r="G36" s="187" t="s">
        <v>369</v>
      </c>
      <c r="H36" s="187">
        <v>0</v>
      </c>
      <c r="I36" s="188">
        <v>0</v>
      </c>
      <c r="J36" s="191"/>
      <c r="K36" s="191"/>
      <c r="L36" s="190"/>
    </row>
    <row r="37" spans="1:12" x14ac:dyDescent="0.2">
      <c r="A37" s="374" t="s">
        <v>169</v>
      </c>
      <c r="B37" s="373" t="s">
        <v>166</v>
      </c>
      <c r="C37" s="373"/>
      <c r="D37" s="187">
        <v>114115</v>
      </c>
      <c r="E37" s="187">
        <v>1946</v>
      </c>
      <c r="F37" s="188">
        <v>1.7348821866999999</v>
      </c>
      <c r="G37" s="187">
        <v>159</v>
      </c>
      <c r="H37" s="187">
        <v>-12</v>
      </c>
      <c r="I37" s="188">
        <v>-7.0175438595999999</v>
      </c>
      <c r="J37" s="187">
        <v>1667</v>
      </c>
      <c r="K37" s="187">
        <v>429</v>
      </c>
      <c r="L37" s="189">
        <v>34.6526655897</v>
      </c>
    </row>
    <row r="38" spans="1:12" x14ac:dyDescent="0.2">
      <c r="A38" s="374"/>
      <c r="B38" s="373" t="s">
        <v>130</v>
      </c>
      <c r="C38" s="373"/>
      <c r="D38" s="187">
        <v>44129</v>
      </c>
      <c r="E38" s="187">
        <v>835</v>
      </c>
      <c r="F38" s="188">
        <v>1.9286737192000001</v>
      </c>
      <c r="G38" s="187">
        <v>76</v>
      </c>
      <c r="H38" s="187">
        <v>-7</v>
      </c>
      <c r="I38" s="188">
        <v>-8.4337349398000008</v>
      </c>
      <c r="J38" s="187">
        <v>693</v>
      </c>
      <c r="K38" s="187">
        <v>297</v>
      </c>
      <c r="L38" s="189">
        <v>75</v>
      </c>
    </row>
    <row r="39" spans="1:12" x14ac:dyDescent="0.2">
      <c r="A39" s="374"/>
      <c r="B39" s="373" t="s">
        <v>129</v>
      </c>
      <c r="C39" s="373"/>
      <c r="D39" s="187">
        <v>29348</v>
      </c>
      <c r="E39" s="187">
        <v>860</v>
      </c>
      <c r="F39" s="188">
        <v>3.0188149395999999</v>
      </c>
      <c r="G39" s="187">
        <v>38</v>
      </c>
      <c r="H39" s="187">
        <v>-7</v>
      </c>
      <c r="I39" s="188">
        <v>-15.5555555556</v>
      </c>
      <c r="J39" s="187">
        <v>362</v>
      </c>
      <c r="K39" s="187">
        <v>75</v>
      </c>
      <c r="L39" s="189">
        <v>26.132404181199998</v>
      </c>
    </row>
    <row r="40" spans="1:12" x14ac:dyDescent="0.2">
      <c r="A40" s="374"/>
      <c r="B40" s="373" t="s">
        <v>128</v>
      </c>
      <c r="C40" s="373"/>
      <c r="D40" s="187">
        <v>25610</v>
      </c>
      <c r="E40" s="187">
        <v>-46</v>
      </c>
      <c r="F40" s="188">
        <v>-0.17929529150000001</v>
      </c>
      <c r="G40" s="187">
        <v>10</v>
      </c>
      <c r="H40" s="187">
        <v>0</v>
      </c>
      <c r="I40" s="188">
        <v>0</v>
      </c>
      <c r="J40" s="187" t="s">
        <v>369</v>
      </c>
      <c r="K40" s="187">
        <v>17</v>
      </c>
      <c r="L40" s="189">
        <v>48.571428571399998</v>
      </c>
    </row>
    <row r="41" spans="1:12" x14ac:dyDescent="0.2">
      <c r="A41" s="374"/>
      <c r="B41" s="373" t="s">
        <v>127</v>
      </c>
      <c r="C41" s="373"/>
      <c r="D41" s="187">
        <v>1336</v>
      </c>
      <c r="E41" s="187">
        <v>20</v>
      </c>
      <c r="F41" s="188">
        <v>1.5197568389</v>
      </c>
      <c r="G41" s="191"/>
      <c r="H41" s="191"/>
      <c r="I41" s="191"/>
      <c r="J41" s="187" t="s">
        <v>369</v>
      </c>
      <c r="K41" s="187">
        <v>0</v>
      </c>
      <c r="L41" s="189">
        <v>0</v>
      </c>
    </row>
    <row r="42" spans="1:12" x14ac:dyDescent="0.2">
      <c r="A42" s="374"/>
      <c r="B42" s="373" t="s">
        <v>126</v>
      </c>
      <c r="C42" s="373"/>
      <c r="D42" s="187">
        <v>12446</v>
      </c>
      <c r="E42" s="187">
        <v>247</v>
      </c>
      <c r="F42" s="188">
        <v>2.0247561275999999</v>
      </c>
      <c r="G42" s="187">
        <v>35</v>
      </c>
      <c r="H42" s="187">
        <v>2</v>
      </c>
      <c r="I42" s="188">
        <v>6.0606060605999996</v>
      </c>
      <c r="J42" s="187">
        <v>558</v>
      </c>
      <c r="K42" s="187">
        <v>40</v>
      </c>
      <c r="L42" s="189">
        <v>7.7220077219999999</v>
      </c>
    </row>
    <row r="43" spans="1:12" x14ac:dyDescent="0.2">
      <c r="A43" s="374"/>
      <c r="B43" s="373" t="s">
        <v>125</v>
      </c>
      <c r="C43" s="373"/>
      <c r="D43" s="187">
        <v>1246</v>
      </c>
      <c r="E43" s="187">
        <v>30</v>
      </c>
      <c r="F43" s="188">
        <v>2.4671052632000001</v>
      </c>
      <c r="G43" s="191"/>
      <c r="H43" s="191"/>
      <c r="I43" s="191"/>
      <c r="J43" s="191"/>
      <c r="K43" s="191"/>
      <c r="L43" s="190"/>
    </row>
    <row r="44" spans="1:12" x14ac:dyDescent="0.2">
      <c r="A44" s="374" t="s">
        <v>170</v>
      </c>
      <c r="B44" s="373" t="s">
        <v>166</v>
      </c>
      <c r="C44" s="373"/>
      <c r="D44" s="187">
        <v>194987</v>
      </c>
      <c r="E44" s="187">
        <v>3158</v>
      </c>
      <c r="F44" s="188">
        <v>1.6462578650999999</v>
      </c>
      <c r="G44" s="187">
        <v>5395</v>
      </c>
      <c r="H44" s="187">
        <v>1371</v>
      </c>
      <c r="I44" s="188">
        <v>34.070576540799998</v>
      </c>
      <c r="J44" s="187">
        <v>889</v>
      </c>
      <c r="K44" s="187">
        <v>217</v>
      </c>
      <c r="L44" s="189">
        <v>32.291666666700003</v>
      </c>
    </row>
    <row r="45" spans="1:12" x14ac:dyDescent="0.2">
      <c r="A45" s="374"/>
      <c r="B45" s="373" t="s">
        <v>130</v>
      </c>
      <c r="C45" s="373"/>
      <c r="D45" s="187">
        <v>66182</v>
      </c>
      <c r="E45" s="187">
        <v>1038</v>
      </c>
      <c r="F45" s="188">
        <v>1.5933930984</v>
      </c>
      <c r="G45" s="187">
        <v>2941</v>
      </c>
      <c r="H45" s="187">
        <v>851</v>
      </c>
      <c r="I45" s="188">
        <v>40.717703349300002</v>
      </c>
      <c r="J45" s="187">
        <v>286</v>
      </c>
      <c r="K45" s="187">
        <v>100</v>
      </c>
      <c r="L45" s="189">
        <v>53.763440860199999</v>
      </c>
    </row>
    <row r="46" spans="1:12" x14ac:dyDescent="0.2">
      <c r="A46" s="374"/>
      <c r="B46" s="373" t="s">
        <v>129</v>
      </c>
      <c r="C46" s="373"/>
      <c r="D46" s="187">
        <v>54109</v>
      </c>
      <c r="E46" s="187">
        <v>1053</v>
      </c>
      <c r="F46" s="188">
        <v>1.9846954161999999</v>
      </c>
      <c r="G46" s="187">
        <v>882</v>
      </c>
      <c r="H46" s="187">
        <v>151</v>
      </c>
      <c r="I46" s="188">
        <v>20.6566347469</v>
      </c>
      <c r="J46" s="187">
        <v>300</v>
      </c>
      <c r="K46" s="187">
        <v>44</v>
      </c>
      <c r="L46" s="189">
        <v>17.1875</v>
      </c>
    </row>
    <row r="47" spans="1:12" x14ac:dyDescent="0.2">
      <c r="A47" s="374"/>
      <c r="B47" s="373" t="s">
        <v>128</v>
      </c>
      <c r="C47" s="373"/>
      <c r="D47" s="187">
        <v>47216</v>
      </c>
      <c r="E47" s="187">
        <v>271</v>
      </c>
      <c r="F47" s="188">
        <v>0.57727127489999996</v>
      </c>
      <c r="G47" s="187">
        <v>400</v>
      </c>
      <c r="H47" s="187">
        <v>45</v>
      </c>
      <c r="I47" s="188">
        <v>12.676056338</v>
      </c>
      <c r="J47" s="187">
        <v>92</v>
      </c>
      <c r="K47" s="187">
        <v>5</v>
      </c>
      <c r="L47" s="189">
        <v>5.7471264368000003</v>
      </c>
    </row>
    <row r="48" spans="1:12" x14ac:dyDescent="0.2">
      <c r="A48" s="374"/>
      <c r="B48" s="373" t="s">
        <v>127</v>
      </c>
      <c r="C48" s="373"/>
      <c r="D48" s="187">
        <v>3519</v>
      </c>
      <c r="E48" s="187">
        <v>77</v>
      </c>
      <c r="F48" s="188">
        <v>2.2370714701000001</v>
      </c>
      <c r="G48" s="187">
        <v>24</v>
      </c>
      <c r="H48" s="187">
        <v>0</v>
      </c>
      <c r="I48" s="188">
        <v>0</v>
      </c>
      <c r="J48" s="187">
        <v>7</v>
      </c>
      <c r="K48" s="187">
        <v>-1</v>
      </c>
      <c r="L48" s="189">
        <v>-12.5</v>
      </c>
    </row>
    <row r="49" spans="1:12" x14ac:dyDescent="0.2">
      <c r="A49" s="374"/>
      <c r="B49" s="373" t="s">
        <v>126</v>
      </c>
      <c r="C49" s="373"/>
      <c r="D49" s="187">
        <v>22238</v>
      </c>
      <c r="E49" s="187">
        <v>672</v>
      </c>
      <c r="F49" s="188">
        <v>3.1160159510000001</v>
      </c>
      <c r="G49" s="187">
        <v>1148</v>
      </c>
      <c r="H49" s="187">
        <v>324</v>
      </c>
      <c r="I49" s="188">
        <v>39.3203883495</v>
      </c>
      <c r="J49" s="187">
        <v>204</v>
      </c>
      <c r="K49" s="187">
        <v>69</v>
      </c>
      <c r="L49" s="189">
        <v>51.111111111100001</v>
      </c>
    </row>
    <row r="50" spans="1:12" x14ac:dyDescent="0.2">
      <c r="A50" s="374"/>
      <c r="B50" s="373" t="s">
        <v>125</v>
      </c>
      <c r="C50" s="373"/>
      <c r="D50" s="187">
        <v>1723</v>
      </c>
      <c r="E50" s="187">
        <v>47</v>
      </c>
      <c r="F50" s="188">
        <v>2.8042959427</v>
      </c>
      <c r="G50" s="191"/>
      <c r="H50" s="191"/>
      <c r="I50" s="191"/>
      <c r="J50" s="191"/>
      <c r="K50" s="191"/>
      <c r="L50" s="190"/>
    </row>
    <row r="51" spans="1:12" x14ac:dyDescent="0.2">
      <c r="A51" s="374" t="s">
        <v>171</v>
      </c>
      <c r="B51" s="373" t="s">
        <v>166</v>
      </c>
      <c r="C51" s="373"/>
      <c r="D51" s="187">
        <v>76564</v>
      </c>
      <c r="E51" s="187">
        <v>884</v>
      </c>
      <c r="F51" s="188">
        <v>1.1680761099000001</v>
      </c>
      <c r="G51" s="187">
        <v>223</v>
      </c>
      <c r="H51" s="187">
        <v>52</v>
      </c>
      <c r="I51" s="188">
        <v>30.4093567251</v>
      </c>
      <c r="J51" s="187">
        <v>966</v>
      </c>
      <c r="K51" s="187">
        <v>166</v>
      </c>
      <c r="L51" s="189">
        <v>20.75</v>
      </c>
    </row>
    <row r="52" spans="1:12" x14ac:dyDescent="0.2">
      <c r="A52" s="374"/>
      <c r="B52" s="373" t="s">
        <v>130</v>
      </c>
      <c r="C52" s="373"/>
      <c r="D52" s="187">
        <v>27164</v>
      </c>
      <c r="E52" s="187">
        <v>454</v>
      </c>
      <c r="F52" s="188">
        <v>1.6997379259000001</v>
      </c>
      <c r="G52" s="187">
        <v>112</v>
      </c>
      <c r="H52" s="187">
        <v>18</v>
      </c>
      <c r="I52" s="188">
        <v>19.148936170199999</v>
      </c>
      <c r="J52" s="187">
        <v>186</v>
      </c>
      <c r="K52" s="187">
        <v>49</v>
      </c>
      <c r="L52" s="189">
        <v>35.766423357699999</v>
      </c>
    </row>
    <row r="53" spans="1:12" x14ac:dyDescent="0.2">
      <c r="A53" s="374"/>
      <c r="B53" s="373" t="s">
        <v>129</v>
      </c>
      <c r="C53" s="373"/>
      <c r="D53" s="187">
        <v>22793</v>
      </c>
      <c r="E53" s="187">
        <v>147</v>
      </c>
      <c r="F53" s="188">
        <v>0.64912125759999995</v>
      </c>
      <c r="G53" s="187">
        <v>60</v>
      </c>
      <c r="H53" s="187">
        <v>5</v>
      </c>
      <c r="I53" s="188">
        <v>9.0909090909000003</v>
      </c>
      <c r="J53" s="187">
        <v>534</v>
      </c>
      <c r="K53" s="187">
        <v>65</v>
      </c>
      <c r="L53" s="189">
        <v>13.859275053299999</v>
      </c>
    </row>
    <row r="54" spans="1:12" x14ac:dyDescent="0.2">
      <c r="A54" s="374"/>
      <c r="B54" s="373" t="s">
        <v>128</v>
      </c>
      <c r="C54" s="373"/>
      <c r="D54" s="187">
        <v>17400</v>
      </c>
      <c r="E54" s="187">
        <v>111</v>
      </c>
      <c r="F54" s="188">
        <v>0.64202672220000001</v>
      </c>
      <c r="G54" s="187" t="s">
        <v>369</v>
      </c>
      <c r="H54" s="187">
        <v>3</v>
      </c>
      <c r="I54" s="188">
        <v>33.333333333299997</v>
      </c>
      <c r="J54" s="187">
        <v>58</v>
      </c>
      <c r="K54" s="187">
        <v>9</v>
      </c>
      <c r="L54" s="189">
        <v>18.367346938800001</v>
      </c>
    </row>
    <row r="55" spans="1:12" x14ac:dyDescent="0.2">
      <c r="A55" s="374"/>
      <c r="B55" s="373" t="s">
        <v>127</v>
      </c>
      <c r="C55" s="373"/>
      <c r="D55" s="187">
        <v>1143</v>
      </c>
      <c r="E55" s="187">
        <v>67</v>
      </c>
      <c r="F55" s="188">
        <v>6.2267657992999998</v>
      </c>
      <c r="G55" s="187" t="s">
        <v>369</v>
      </c>
      <c r="H55" s="187">
        <v>0</v>
      </c>
      <c r="I55" s="188">
        <v>0</v>
      </c>
      <c r="J55" s="187">
        <v>6</v>
      </c>
      <c r="K55" s="187">
        <v>4</v>
      </c>
      <c r="L55" s="189">
        <v>200</v>
      </c>
    </row>
    <row r="56" spans="1:12" x14ac:dyDescent="0.2">
      <c r="A56" s="374"/>
      <c r="B56" s="373" t="s">
        <v>126</v>
      </c>
      <c r="C56" s="373"/>
      <c r="D56" s="187">
        <v>7663</v>
      </c>
      <c r="E56" s="187">
        <v>86</v>
      </c>
      <c r="F56" s="188">
        <v>1.1350138577</v>
      </c>
      <c r="G56" s="187">
        <v>38</v>
      </c>
      <c r="H56" s="187">
        <v>26</v>
      </c>
      <c r="I56" s="188">
        <v>216.6666666667</v>
      </c>
      <c r="J56" s="187">
        <v>182</v>
      </c>
      <c r="K56" s="187">
        <v>39</v>
      </c>
      <c r="L56" s="189">
        <v>27.272727272699999</v>
      </c>
    </row>
    <row r="57" spans="1:12" x14ac:dyDescent="0.2">
      <c r="A57" s="374"/>
      <c r="B57" s="373" t="s">
        <v>125</v>
      </c>
      <c r="C57" s="373"/>
      <c r="D57" s="187">
        <v>401</v>
      </c>
      <c r="E57" s="187">
        <v>19</v>
      </c>
      <c r="F57" s="188">
        <v>4.9738219895000002</v>
      </c>
      <c r="G57" s="191"/>
      <c r="H57" s="191"/>
      <c r="I57" s="191"/>
      <c r="J57" s="191"/>
      <c r="K57" s="191"/>
      <c r="L57" s="190"/>
    </row>
    <row r="58" spans="1:12" x14ac:dyDescent="0.2">
      <c r="A58" s="374" t="s">
        <v>172</v>
      </c>
      <c r="B58" s="373" t="s">
        <v>166</v>
      </c>
      <c r="C58" s="373"/>
      <c r="D58" s="187">
        <v>79950</v>
      </c>
      <c r="E58" s="187">
        <v>577</v>
      </c>
      <c r="F58" s="188">
        <v>0.72694745059999999</v>
      </c>
      <c r="G58" s="187">
        <v>185</v>
      </c>
      <c r="H58" s="187">
        <v>73</v>
      </c>
      <c r="I58" s="188">
        <v>65.178571428599994</v>
      </c>
      <c r="J58" s="187">
        <v>1211</v>
      </c>
      <c r="K58" s="187">
        <v>219</v>
      </c>
      <c r="L58" s="189">
        <v>22.076612903200001</v>
      </c>
    </row>
    <row r="59" spans="1:12" x14ac:dyDescent="0.2">
      <c r="A59" s="374"/>
      <c r="B59" s="373" t="s">
        <v>130</v>
      </c>
      <c r="C59" s="373"/>
      <c r="D59" s="187">
        <v>27804</v>
      </c>
      <c r="E59" s="187">
        <v>373</v>
      </c>
      <c r="F59" s="188">
        <v>1.3597754365000001</v>
      </c>
      <c r="G59" s="187">
        <v>119</v>
      </c>
      <c r="H59" s="187">
        <v>57</v>
      </c>
      <c r="I59" s="188">
        <v>91.935483871000002</v>
      </c>
      <c r="J59" s="187">
        <v>584</v>
      </c>
      <c r="K59" s="187">
        <v>109</v>
      </c>
      <c r="L59" s="189">
        <v>22.947368421099998</v>
      </c>
    </row>
    <row r="60" spans="1:12" x14ac:dyDescent="0.2">
      <c r="A60" s="374"/>
      <c r="B60" s="373" t="s">
        <v>129</v>
      </c>
      <c r="C60" s="373"/>
      <c r="D60" s="187">
        <v>20682</v>
      </c>
      <c r="E60" s="187">
        <v>243</v>
      </c>
      <c r="F60" s="188">
        <v>1.1889035667000001</v>
      </c>
      <c r="G60" s="187">
        <v>27</v>
      </c>
      <c r="H60" s="187">
        <v>1</v>
      </c>
      <c r="I60" s="188">
        <v>3.8461538462</v>
      </c>
      <c r="J60" s="187">
        <v>218</v>
      </c>
      <c r="K60" s="187">
        <v>28</v>
      </c>
      <c r="L60" s="189">
        <v>14.736842105299999</v>
      </c>
    </row>
    <row r="61" spans="1:12" x14ac:dyDescent="0.2">
      <c r="A61" s="374"/>
      <c r="B61" s="373" t="s">
        <v>128</v>
      </c>
      <c r="C61" s="373"/>
      <c r="D61" s="187">
        <v>19759</v>
      </c>
      <c r="E61" s="187">
        <v>-58</v>
      </c>
      <c r="F61" s="188">
        <v>-0.29267800370000002</v>
      </c>
      <c r="G61" s="187">
        <v>14</v>
      </c>
      <c r="H61" s="187">
        <v>5</v>
      </c>
      <c r="I61" s="188">
        <v>55.555555555600002</v>
      </c>
      <c r="J61" s="187">
        <v>39</v>
      </c>
      <c r="K61" s="187">
        <v>8</v>
      </c>
      <c r="L61" s="189">
        <v>25.806451612899998</v>
      </c>
    </row>
    <row r="62" spans="1:12" x14ac:dyDescent="0.2">
      <c r="A62" s="374"/>
      <c r="B62" s="373" t="s">
        <v>127</v>
      </c>
      <c r="C62" s="373"/>
      <c r="D62" s="187">
        <v>1528</v>
      </c>
      <c r="E62" s="187">
        <v>48</v>
      </c>
      <c r="F62" s="188">
        <v>3.2432432431999998</v>
      </c>
      <c r="G62" s="191"/>
      <c r="H62" s="191"/>
      <c r="I62" s="191"/>
      <c r="J62" s="187">
        <v>10</v>
      </c>
      <c r="K62" s="187">
        <v>1</v>
      </c>
      <c r="L62" s="189">
        <v>11.1111111111</v>
      </c>
    </row>
    <row r="63" spans="1:12" x14ac:dyDescent="0.2">
      <c r="A63" s="374"/>
      <c r="B63" s="373" t="s">
        <v>126</v>
      </c>
      <c r="C63" s="373"/>
      <c r="D63" s="187">
        <v>9478</v>
      </c>
      <c r="E63" s="187">
        <v>-59</v>
      </c>
      <c r="F63" s="188">
        <v>-0.6186431792</v>
      </c>
      <c r="G63" s="187">
        <v>25</v>
      </c>
      <c r="H63" s="187">
        <v>10</v>
      </c>
      <c r="I63" s="188">
        <v>66.666666666699996</v>
      </c>
      <c r="J63" s="187">
        <v>360</v>
      </c>
      <c r="K63" s="187">
        <v>73</v>
      </c>
      <c r="L63" s="189">
        <v>25.4355400697</v>
      </c>
    </row>
    <row r="64" spans="1:12" x14ac:dyDescent="0.2">
      <c r="A64" s="374"/>
      <c r="B64" s="373" t="s">
        <v>125</v>
      </c>
      <c r="C64" s="373"/>
      <c r="D64" s="187">
        <v>699</v>
      </c>
      <c r="E64" s="187">
        <v>30</v>
      </c>
      <c r="F64" s="188">
        <v>4.4843049326999997</v>
      </c>
      <c r="G64" s="191"/>
      <c r="H64" s="191"/>
      <c r="I64" s="191"/>
      <c r="J64" s="191"/>
      <c r="K64" s="191"/>
      <c r="L64" s="190"/>
    </row>
    <row r="65" spans="1:12" x14ac:dyDescent="0.2">
      <c r="A65" s="374" t="s">
        <v>173</v>
      </c>
      <c r="B65" s="373" t="s">
        <v>166</v>
      </c>
      <c r="C65" s="373"/>
      <c r="D65" s="187">
        <v>110094</v>
      </c>
      <c r="E65" s="187">
        <v>9</v>
      </c>
      <c r="F65" s="188">
        <v>8.1755006999999994E-3</v>
      </c>
      <c r="G65" s="187">
        <v>387</v>
      </c>
      <c r="H65" s="187">
        <v>94</v>
      </c>
      <c r="I65" s="188">
        <v>32.081911262799998</v>
      </c>
      <c r="J65" s="187">
        <v>326</v>
      </c>
      <c r="K65" s="187">
        <v>90</v>
      </c>
      <c r="L65" s="189">
        <v>38.135593220300002</v>
      </c>
    </row>
    <row r="66" spans="1:12" x14ac:dyDescent="0.2">
      <c r="A66" s="374"/>
      <c r="B66" s="373" t="s">
        <v>130</v>
      </c>
      <c r="C66" s="373"/>
      <c r="D66" s="187">
        <v>39709</v>
      </c>
      <c r="E66" s="187">
        <v>-126</v>
      </c>
      <c r="F66" s="188">
        <v>-0.3163047571</v>
      </c>
      <c r="G66" s="187">
        <v>224</v>
      </c>
      <c r="H66" s="187">
        <v>48</v>
      </c>
      <c r="I66" s="188">
        <v>27.272727272699999</v>
      </c>
      <c r="J66" s="187">
        <v>88</v>
      </c>
      <c r="K66" s="187">
        <v>26</v>
      </c>
      <c r="L66" s="189">
        <v>41.935483871000002</v>
      </c>
    </row>
    <row r="67" spans="1:12" x14ac:dyDescent="0.2">
      <c r="A67" s="374"/>
      <c r="B67" s="373" t="s">
        <v>129</v>
      </c>
      <c r="C67" s="373"/>
      <c r="D67" s="187">
        <v>25381</v>
      </c>
      <c r="E67" s="187">
        <v>472</v>
      </c>
      <c r="F67" s="188">
        <v>1.8948974266</v>
      </c>
      <c r="G67" s="187">
        <v>28</v>
      </c>
      <c r="H67" s="187">
        <v>-1</v>
      </c>
      <c r="I67" s="188">
        <v>-3.4482758621</v>
      </c>
      <c r="J67" s="187">
        <v>79</v>
      </c>
      <c r="K67" s="187">
        <v>6</v>
      </c>
      <c r="L67" s="189">
        <v>8.2191780821999991</v>
      </c>
    </row>
    <row r="68" spans="1:12" x14ac:dyDescent="0.2">
      <c r="A68" s="374"/>
      <c r="B68" s="373" t="s">
        <v>128</v>
      </c>
      <c r="C68" s="373"/>
      <c r="D68" s="187">
        <v>27688</v>
      </c>
      <c r="E68" s="187">
        <v>-319</v>
      </c>
      <c r="F68" s="188">
        <v>-1.1390009640000001</v>
      </c>
      <c r="G68" s="187">
        <v>25</v>
      </c>
      <c r="H68" s="187">
        <v>-5</v>
      </c>
      <c r="I68" s="188">
        <v>-16.666666666699999</v>
      </c>
      <c r="J68" s="187">
        <v>21</v>
      </c>
      <c r="K68" s="187">
        <v>5</v>
      </c>
      <c r="L68" s="189">
        <v>31.25</v>
      </c>
    </row>
    <row r="69" spans="1:12" x14ac:dyDescent="0.2">
      <c r="A69" s="374"/>
      <c r="B69" s="373" t="s">
        <v>127</v>
      </c>
      <c r="C69" s="373"/>
      <c r="D69" s="187">
        <v>2732</v>
      </c>
      <c r="E69" s="187">
        <v>-8</v>
      </c>
      <c r="F69" s="188">
        <v>-0.29197080289999999</v>
      </c>
      <c r="G69" s="187">
        <v>5</v>
      </c>
      <c r="H69" s="187">
        <v>0</v>
      </c>
      <c r="I69" s="188">
        <v>0</v>
      </c>
      <c r="J69" s="187">
        <v>7</v>
      </c>
      <c r="K69" s="187">
        <v>6</v>
      </c>
      <c r="L69" s="189">
        <v>600</v>
      </c>
    </row>
    <row r="70" spans="1:12" x14ac:dyDescent="0.2">
      <c r="A70" s="374"/>
      <c r="B70" s="373" t="s">
        <v>126</v>
      </c>
      <c r="C70" s="373"/>
      <c r="D70" s="187">
        <v>13998</v>
      </c>
      <c r="E70" s="187">
        <v>-45</v>
      </c>
      <c r="F70" s="188">
        <v>-0.3204443495</v>
      </c>
      <c r="G70" s="187">
        <v>104</v>
      </c>
      <c r="H70" s="187">
        <v>52</v>
      </c>
      <c r="I70" s="188">
        <v>100</v>
      </c>
      <c r="J70" s="187">
        <v>131</v>
      </c>
      <c r="K70" s="187">
        <v>47</v>
      </c>
      <c r="L70" s="189">
        <v>55.952380952399999</v>
      </c>
    </row>
    <row r="71" spans="1:12" x14ac:dyDescent="0.2">
      <c r="A71" s="374"/>
      <c r="B71" s="373" t="s">
        <v>125</v>
      </c>
      <c r="C71" s="373"/>
      <c r="D71" s="187">
        <v>586</v>
      </c>
      <c r="E71" s="187">
        <v>35</v>
      </c>
      <c r="F71" s="188">
        <v>6.3520871142999997</v>
      </c>
      <c r="G71" s="187" t="s">
        <v>369</v>
      </c>
      <c r="H71" s="187">
        <v>0</v>
      </c>
      <c r="I71" s="188">
        <v>0</v>
      </c>
      <c r="J71" s="191"/>
      <c r="K71" s="191"/>
      <c r="L71" s="190"/>
    </row>
  </sheetData>
  <mergeCells count="78">
    <mergeCell ref="A65:A71"/>
    <mergeCell ref="B65:C65"/>
    <mergeCell ref="B66:C66"/>
    <mergeCell ref="B67:C67"/>
    <mergeCell ref="B68:C68"/>
    <mergeCell ref="B69:C69"/>
    <mergeCell ref="B70:C70"/>
    <mergeCell ref="B71:C71"/>
    <mergeCell ref="A58:A64"/>
    <mergeCell ref="B58:C58"/>
    <mergeCell ref="B59:C59"/>
    <mergeCell ref="B60:C60"/>
    <mergeCell ref="B61:C61"/>
    <mergeCell ref="B62:C62"/>
    <mergeCell ref="B63:C63"/>
    <mergeCell ref="B64:C64"/>
    <mergeCell ref="A51:A57"/>
    <mergeCell ref="B51:C51"/>
    <mergeCell ref="B52:C52"/>
    <mergeCell ref="B53:C53"/>
    <mergeCell ref="B54:C54"/>
    <mergeCell ref="B55:C55"/>
    <mergeCell ref="B56:C56"/>
    <mergeCell ref="B57:C57"/>
    <mergeCell ref="A44:A50"/>
    <mergeCell ref="B44:C44"/>
    <mergeCell ref="B45:C45"/>
    <mergeCell ref="B46:C46"/>
    <mergeCell ref="B47:C47"/>
    <mergeCell ref="B48:C48"/>
    <mergeCell ref="B49:C49"/>
    <mergeCell ref="B50:C50"/>
    <mergeCell ref="A37:A43"/>
    <mergeCell ref="B37:C37"/>
    <mergeCell ref="B38:C38"/>
    <mergeCell ref="B39:C39"/>
    <mergeCell ref="B40:C40"/>
    <mergeCell ref="B41:C41"/>
    <mergeCell ref="B42:C42"/>
    <mergeCell ref="B43:C43"/>
    <mergeCell ref="A30:A36"/>
    <mergeCell ref="B30:C30"/>
    <mergeCell ref="B31:C31"/>
    <mergeCell ref="B32:C32"/>
    <mergeCell ref="B33:C33"/>
    <mergeCell ref="B34:C34"/>
    <mergeCell ref="B35:C35"/>
    <mergeCell ref="B36:C36"/>
    <mergeCell ref="A23:A29"/>
    <mergeCell ref="B23:C23"/>
    <mergeCell ref="B24:C24"/>
    <mergeCell ref="B25:C25"/>
    <mergeCell ref="B26:C26"/>
    <mergeCell ref="B27:C27"/>
    <mergeCell ref="B28:C28"/>
    <mergeCell ref="B29:C29"/>
    <mergeCell ref="B22:C22"/>
    <mergeCell ref="B13:C13"/>
    <mergeCell ref="B14:C14"/>
    <mergeCell ref="B15:C15"/>
    <mergeCell ref="A16:A22"/>
    <mergeCell ref="B21:C21"/>
    <mergeCell ref="A9:A15"/>
    <mergeCell ref="B9:C9"/>
    <mergeCell ref="B10:C10"/>
    <mergeCell ref="B11:C11"/>
    <mergeCell ref="B12:C12"/>
    <mergeCell ref="B16:C16"/>
    <mergeCell ref="B17:C17"/>
    <mergeCell ref="B18:C18"/>
    <mergeCell ref="B19:C19"/>
    <mergeCell ref="B20:C20"/>
    <mergeCell ref="D6:L6"/>
    <mergeCell ref="A6:A8"/>
    <mergeCell ref="B6:B8"/>
    <mergeCell ref="D7:F7"/>
    <mergeCell ref="G7:I7"/>
    <mergeCell ref="J7:L7"/>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97"/>
  <sheetViews>
    <sheetView showGridLines="0" zoomScaleNormal="100" workbookViewId="0"/>
  </sheetViews>
  <sheetFormatPr baseColWidth="10" defaultRowHeight="15" x14ac:dyDescent="0.25"/>
  <cols>
    <col min="1" max="6" width="11" style="349"/>
    <col min="7" max="7" width="11" style="349" customWidth="1"/>
    <col min="8" max="262" width="11" style="349"/>
    <col min="263" max="263" width="11" style="349" customWidth="1"/>
    <col min="264" max="518" width="11" style="349"/>
    <col min="519" max="519" width="11" style="349" customWidth="1"/>
    <col min="520" max="774" width="11" style="349"/>
    <col min="775" max="775" width="11" style="349" customWidth="1"/>
    <col min="776" max="1030" width="11" style="349"/>
    <col min="1031" max="1031" width="11" style="349" customWidth="1"/>
    <col min="1032" max="1286" width="11" style="349"/>
    <col min="1287" max="1287" width="11" style="349" customWidth="1"/>
    <col min="1288" max="1542" width="11" style="349"/>
    <col min="1543" max="1543" width="11" style="349" customWidth="1"/>
    <col min="1544" max="1798" width="11" style="349"/>
    <col min="1799" max="1799" width="11" style="349" customWidth="1"/>
    <col min="1800" max="2054" width="11" style="349"/>
    <col min="2055" max="2055" width="11" style="349" customWidth="1"/>
    <col min="2056" max="2310" width="11" style="349"/>
    <col min="2311" max="2311" width="11" style="349" customWidth="1"/>
    <col min="2312" max="2566" width="11" style="349"/>
    <col min="2567" max="2567" width="11" style="349" customWidth="1"/>
    <col min="2568" max="2822" width="11" style="349"/>
    <col min="2823" max="2823" width="11" style="349" customWidth="1"/>
    <col min="2824" max="3078" width="11" style="349"/>
    <col min="3079" max="3079" width="11" style="349" customWidth="1"/>
    <col min="3080" max="3334" width="11" style="349"/>
    <col min="3335" max="3335" width="11" style="349" customWidth="1"/>
    <col min="3336" max="3590" width="11" style="349"/>
    <col min="3591" max="3591" width="11" style="349" customWidth="1"/>
    <col min="3592" max="3846" width="11" style="349"/>
    <col min="3847" max="3847" width="11" style="349" customWidth="1"/>
    <col min="3848" max="4102" width="11" style="349"/>
    <col min="4103" max="4103" width="11" style="349" customWidth="1"/>
    <col min="4104" max="4358" width="11" style="349"/>
    <col min="4359" max="4359" width="11" style="349" customWidth="1"/>
    <col min="4360" max="4614" width="11" style="349"/>
    <col min="4615" max="4615" width="11" style="349" customWidth="1"/>
    <col min="4616" max="4870" width="11" style="349"/>
    <col min="4871" max="4871" width="11" style="349" customWidth="1"/>
    <col min="4872" max="5126" width="11" style="349"/>
    <col min="5127" max="5127" width="11" style="349" customWidth="1"/>
    <col min="5128" max="5382" width="11" style="349"/>
    <col min="5383" max="5383" width="11" style="349" customWidth="1"/>
    <col min="5384" max="5638" width="11" style="349"/>
    <col min="5639" max="5639" width="11" style="349" customWidth="1"/>
    <col min="5640" max="5894" width="11" style="349"/>
    <col min="5895" max="5895" width="11" style="349" customWidth="1"/>
    <col min="5896" max="6150" width="11" style="349"/>
    <col min="6151" max="6151" width="11" style="349" customWidth="1"/>
    <col min="6152" max="6406" width="11" style="349"/>
    <col min="6407" max="6407" width="11" style="349" customWidth="1"/>
    <col min="6408" max="6662" width="11" style="349"/>
    <col min="6663" max="6663" width="11" style="349" customWidth="1"/>
    <col min="6664" max="6918" width="11" style="349"/>
    <col min="6919" max="6919" width="11" style="349" customWidth="1"/>
    <col min="6920" max="7174" width="11" style="349"/>
    <col min="7175" max="7175" width="11" style="349" customWidth="1"/>
    <col min="7176" max="7430" width="11" style="349"/>
    <col min="7431" max="7431" width="11" style="349" customWidth="1"/>
    <col min="7432" max="7686" width="11" style="349"/>
    <col min="7687" max="7687" width="11" style="349" customWidth="1"/>
    <col min="7688" max="7942" width="11" style="349"/>
    <col min="7943" max="7943" width="11" style="349" customWidth="1"/>
    <col min="7944" max="8198" width="11" style="349"/>
    <col min="8199" max="8199" width="11" style="349" customWidth="1"/>
    <col min="8200" max="8454" width="11" style="349"/>
    <col min="8455" max="8455" width="11" style="349" customWidth="1"/>
    <col min="8456" max="8710" width="11" style="349"/>
    <col min="8711" max="8711" width="11" style="349" customWidth="1"/>
    <col min="8712" max="8966" width="11" style="349"/>
    <col min="8967" max="8967" width="11" style="349" customWidth="1"/>
    <col min="8968" max="9222" width="11" style="349"/>
    <col min="9223" max="9223" width="11" style="349" customWidth="1"/>
    <col min="9224" max="9478" width="11" style="349"/>
    <col min="9479" max="9479" width="11" style="349" customWidth="1"/>
    <col min="9480" max="9734" width="11" style="349"/>
    <col min="9735" max="9735" width="11" style="349" customWidth="1"/>
    <col min="9736" max="9990" width="11" style="349"/>
    <col min="9991" max="9991" width="11" style="349" customWidth="1"/>
    <col min="9992" max="10246" width="11" style="349"/>
    <col min="10247" max="10247" width="11" style="349" customWidth="1"/>
    <col min="10248" max="10502" width="11" style="349"/>
    <col min="10503" max="10503" width="11" style="349" customWidth="1"/>
    <col min="10504" max="10758" width="11" style="349"/>
    <col min="10759" max="10759" width="11" style="349" customWidth="1"/>
    <col min="10760" max="11014" width="11" style="349"/>
    <col min="11015" max="11015" width="11" style="349" customWidth="1"/>
    <col min="11016" max="11270" width="11" style="349"/>
    <col min="11271" max="11271" width="11" style="349" customWidth="1"/>
    <col min="11272" max="11526" width="11" style="349"/>
    <col min="11527" max="11527" width="11" style="349" customWidth="1"/>
    <col min="11528" max="11782" width="11" style="349"/>
    <col min="11783" max="11783" width="11" style="349" customWidth="1"/>
    <col min="11784" max="12038" width="11" style="349"/>
    <col min="12039" max="12039" width="11" style="349" customWidth="1"/>
    <col min="12040" max="12294" width="11" style="349"/>
    <col min="12295" max="12295" width="11" style="349" customWidth="1"/>
    <col min="12296" max="12550" width="11" style="349"/>
    <col min="12551" max="12551" width="11" style="349" customWidth="1"/>
    <col min="12552" max="12806" width="11" style="349"/>
    <col min="12807" max="12807" width="11" style="349" customWidth="1"/>
    <col min="12808" max="13062" width="11" style="349"/>
    <col min="13063" max="13063" width="11" style="349" customWidth="1"/>
    <col min="13064" max="13318" width="11" style="349"/>
    <col min="13319" max="13319" width="11" style="349" customWidth="1"/>
    <col min="13320" max="13574" width="11" style="349"/>
    <col min="13575" max="13575" width="11" style="349" customWidth="1"/>
    <col min="13576" max="13830" width="11" style="349"/>
    <col min="13831" max="13831" width="11" style="349" customWidth="1"/>
    <col min="13832" max="14086" width="11" style="349"/>
    <col min="14087" max="14087" width="11" style="349" customWidth="1"/>
    <col min="14088" max="14342" width="11" style="349"/>
    <col min="14343" max="14343" width="11" style="349" customWidth="1"/>
    <col min="14344" max="14598" width="11" style="349"/>
    <col min="14599" max="14599" width="11" style="349" customWidth="1"/>
    <col min="14600" max="14854" width="11" style="349"/>
    <col min="14855" max="14855" width="11" style="349" customWidth="1"/>
    <col min="14856" max="15110" width="11" style="349"/>
    <col min="15111" max="15111" width="11" style="349" customWidth="1"/>
    <col min="15112" max="15366" width="11" style="349"/>
    <col min="15367" max="15367" width="11" style="349" customWidth="1"/>
    <col min="15368" max="15622" width="11" style="349"/>
    <col min="15623" max="15623" width="11" style="349" customWidth="1"/>
    <col min="15624" max="15878" width="11" style="349"/>
    <col min="15879" max="15879" width="11" style="349" customWidth="1"/>
    <col min="15880" max="16134" width="11" style="349"/>
    <col min="16135" max="16135" width="11" style="349" customWidth="1"/>
    <col min="16136" max="16384" width="11" style="349"/>
  </cols>
  <sheetData>
    <row r="1" spans="1:8" ht="37.5" customHeight="1" x14ac:dyDescent="0.25">
      <c r="A1" s="126"/>
      <c r="B1" s="126"/>
      <c r="C1" s="127"/>
      <c r="D1" s="127"/>
      <c r="E1" s="127"/>
      <c r="F1" s="127"/>
      <c r="G1" s="348" t="s">
        <v>122</v>
      </c>
      <c r="H1" s="126"/>
    </row>
    <row r="2" spans="1:8" s="354" customFormat="1" ht="13.5" customHeight="1" x14ac:dyDescent="0.2">
      <c r="A2" s="350"/>
      <c r="B2" s="350"/>
      <c r="C2" s="351"/>
      <c r="D2" s="352"/>
      <c r="E2" s="352"/>
      <c r="F2" s="352"/>
      <c r="G2" s="353" t="s">
        <v>364</v>
      </c>
      <c r="H2" s="352"/>
    </row>
    <row r="3" spans="1:8" s="354" customFormat="1" ht="13.5" customHeight="1" x14ac:dyDescent="0.2">
      <c r="A3" s="355"/>
      <c r="B3" s="355"/>
      <c r="C3" s="351"/>
      <c r="D3" s="352"/>
      <c r="E3" s="352"/>
      <c r="F3" s="352"/>
      <c r="G3" s="356"/>
      <c r="H3" s="352"/>
    </row>
    <row r="4" spans="1:8" ht="15.75" customHeight="1" x14ac:dyDescent="0.25">
      <c r="A4" s="125" t="s">
        <v>146</v>
      </c>
      <c r="B4" s="124"/>
      <c r="C4" s="123"/>
      <c r="D4" s="122"/>
      <c r="E4" s="122"/>
      <c r="F4" s="122"/>
      <c r="G4" s="122"/>
      <c r="H4" s="122"/>
    </row>
    <row r="5" spans="1:8" s="354" customFormat="1" ht="13.5" customHeight="1" x14ac:dyDescent="0.2">
      <c r="A5" s="121"/>
      <c r="B5" s="121"/>
      <c r="C5" s="357"/>
      <c r="D5" s="358"/>
      <c r="E5" s="358"/>
      <c r="F5" s="358"/>
      <c r="G5" s="358"/>
      <c r="H5" s="358"/>
    </row>
    <row r="6" spans="1:8" ht="12" customHeight="1" x14ac:dyDescent="0.25">
      <c r="A6" s="468" t="s">
        <v>145</v>
      </c>
      <c r="B6" s="468"/>
      <c r="C6" s="468"/>
      <c r="D6" s="468"/>
      <c r="E6" s="468"/>
      <c r="F6" s="468"/>
      <c r="G6" s="468"/>
      <c r="H6" s="359"/>
    </row>
    <row r="7" spans="1:8" ht="12" customHeight="1" x14ac:dyDescent="0.25">
      <c r="A7" s="468"/>
      <c r="B7" s="468"/>
      <c r="C7" s="468"/>
      <c r="D7" s="468"/>
      <c r="E7" s="468"/>
      <c r="F7" s="468"/>
      <c r="G7" s="468"/>
      <c r="H7" s="359"/>
    </row>
    <row r="8" spans="1:8" ht="12" customHeight="1" x14ac:dyDescent="0.25">
      <c r="A8" s="468"/>
      <c r="B8" s="468"/>
      <c r="C8" s="468"/>
      <c r="D8" s="468"/>
      <c r="E8" s="468"/>
      <c r="F8" s="468"/>
      <c r="G8" s="468"/>
      <c r="H8" s="359"/>
    </row>
    <row r="9" spans="1:8" ht="12" customHeight="1" x14ac:dyDescent="0.25">
      <c r="A9" s="468"/>
      <c r="B9" s="468"/>
      <c r="C9" s="468"/>
      <c r="D9" s="468"/>
      <c r="E9" s="468"/>
      <c r="F9" s="468"/>
      <c r="G9" s="468"/>
      <c r="H9" s="359"/>
    </row>
    <row r="10" spans="1:8" ht="12" customHeight="1" x14ac:dyDescent="0.25">
      <c r="A10" s="468"/>
      <c r="B10" s="468"/>
      <c r="C10" s="468"/>
      <c r="D10" s="468"/>
      <c r="E10" s="468"/>
      <c r="F10" s="468"/>
      <c r="G10" s="468"/>
      <c r="H10" s="359"/>
    </row>
    <row r="11" spans="1:8" ht="12" customHeight="1" x14ac:dyDescent="0.25">
      <c r="A11" s="468"/>
      <c r="B11" s="468"/>
      <c r="C11" s="468"/>
      <c r="D11" s="468"/>
      <c r="E11" s="468"/>
      <c r="F11" s="468"/>
      <c r="G11" s="468"/>
      <c r="H11" s="359"/>
    </row>
    <row r="12" spans="1:8" ht="12" customHeight="1" x14ac:dyDescent="0.25">
      <c r="A12" s="468" t="s">
        <v>144</v>
      </c>
      <c r="B12" s="468"/>
      <c r="C12" s="468"/>
      <c r="D12" s="468"/>
      <c r="E12" s="468"/>
      <c r="F12" s="468"/>
      <c r="G12" s="468"/>
      <c r="H12" s="359"/>
    </row>
    <row r="13" spans="1:8" ht="12" customHeight="1" x14ac:dyDescent="0.25">
      <c r="A13" s="468"/>
      <c r="B13" s="468"/>
      <c r="C13" s="468"/>
      <c r="D13" s="468"/>
      <c r="E13" s="468"/>
      <c r="F13" s="468"/>
      <c r="G13" s="468"/>
      <c r="H13" s="359"/>
    </row>
    <row r="14" spans="1:8" ht="12" customHeight="1" x14ac:dyDescent="0.25">
      <c r="A14" s="468"/>
      <c r="B14" s="468"/>
      <c r="C14" s="468"/>
      <c r="D14" s="468"/>
      <c r="E14" s="468"/>
      <c r="F14" s="468"/>
      <c r="G14" s="468"/>
      <c r="H14" s="359"/>
    </row>
    <row r="15" spans="1:8" ht="12" customHeight="1" x14ac:dyDescent="0.25">
      <c r="A15" s="468"/>
      <c r="B15" s="468"/>
      <c r="C15" s="468"/>
      <c r="D15" s="468"/>
      <c r="E15" s="468"/>
      <c r="F15" s="468"/>
      <c r="G15" s="468"/>
      <c r="H15" s="359"/>
    </row>
    <row r="16" spans="1:8" ht="12" customHeight="1" x14ac:dyDescent="0.25">
      <c r="A16" s="468"/>
      <c r="B16" s="468"/>
      <c r="C16" s="468"/>
      <c r="D16" s="468"/>
      <c r="E16" s="468"/>
      <c r="F16" s="468"/>
      <c r="G16" s="468"/>
      <c r="H16" s="359"/>
    </row>
    <row r="17" spans="1:8" ht="12" customHeight="1" x14ac:dyDescent="0.25">
      <c r="A17" s="468"/>
      <c r="B17" s="468"/>
      <c r="C17" s="468"/>
      <c r="D17" s="468"/>
      <c r="E17" s="468"/>
      <c r="F17" s="468"/>
      <c r="G17" s="468"/>
      <c r="H17" s="359"/>
    </row>
    <row r="18" spans="1:8" ht="12" customHeight="1" x14ac:dyDescent="0.25">
      <c r="A18" s="468"/>
      <c r="B18" s="468"/>
      <c r="C18" s="468"/>
      <c r="D18" s="468"/>
      <c r="E18" s="468"/>
      <c r="F18" s="468"/>
      <c r="G18" s="468"/>
      <c r="H18" s="359"/>
    </row>
    <row r="19" spans="1:8" ht="12" customHeight="1" x14ac:dyDescent="0.25">
      <c r="A19" s="468"/>
      <c r="B19" s="468"/>
      <c r="C19" s="468"/>
      <c r="D19" s="468"/>
      <c r="E19" s="468"/>
      <c r="F19" s="468"/>
      <c r="G19" s="468"/>
      <c r="H19" s="359"/>
    </row>
    <row r="20" spans="1:8" ht="12" customHeight="1" x14ac:dyDescent="0.25">
      <c r="A20" s="468"/>
      <c r="B20" s="468"/>
      <c r="C20" s="468"/>
      <c r="D20" s="468"/>
      <c r="E20" s="468"/>
      <c r="F20" s="468"/>
      <c r="G20" s="468"/>
      <c r="H20" s="359"/>
    </row>
    <row r="21" spans="1:8" ht="12" customHeight="1" x14ac:dyDescent="0.25">
      <c r="A21" s="468" t="s">
        <v>143</v>
      </c>
      <c r="B21" s="468"/>
      <c r="C21" s="468"/>
      <c r="D21" s="468"/>
      <c r="E21" s="468"/>
      <c r="F21" s="468"/>
      <c r="G21" s="468"/>
      <c r="H21" s="360"/>
    </row>
    <row r="22" spans="1:8" ht="12" customHeight="1" x14ac:dyDescent="0.25">
      <c r="A22" s="468"/>
      <c r="B22" s="468"/>
      <c r="C22" s="468"/>
      <c r="D22" s="468"/>
      <c r="E22" s="468"/>
      <c r="F22" s="468"/>
      <c r="G22" s="468"/>
      <c r="H22" s="360"/>
    </row>
    <row r="23" spans="1:8" ht="12" customHeight="1" x14ac:dyDescent="0.25">
      <c r="A23" s="468"/>
      <c r="B23" s="468"/>
      <c r="C23" s="468"/>
      <c r="D23" s="468"/>
      <c r="E23" s="468"/>
      <c r="F23" s="468"/>
      <c r="G23" s="468"/>
      <c r="H23" s="360"/>
    </row>
    <row r="24" spans="1:8" ht="12" customHeight="1" x14ac:dyDescent="0.25">
      <c r="A24" s="468"/>
      <c r="B24" s="468"/>
      <c r="C24" s="468"/>
      <c r="D24" s="468"/>
      <c r="E24" s="468"/>
      <c r="F24" s="468"/>
      <c r="G24" s="468"/>
      <c r="H24" s="360"/>
    </row>
    <row r="25" spans="1:8" ht="12" customHeight="1" x14ac:dyDescent="0.25">
      <c r="A25" s="468"/>
      <c r="B25" s="468"/>
      <c r="C25" s="468"/>
      <c r="D25" s="468"/>
      <c r="E25" s="468"/>
      <c r="F25" s="468"/>
      <c r="G25" s="468"/>
      <c r="H25" s="360"/>
    </row>
    <row r="26" spans="1:8" ht="12" customHeight="1" x14ac:dyDescent="0.25">
      <c r="A26" s="468"/>
      <c r="B26" s="468"/>
      <c r="C26" s="468"/>
      <c r="D26" s="468"/>
      <c r="E26" s="468"/>
      <c r="F26" s="468"/>
      <c r="G26" s="468"/>
      <c r="H26" s="360"/>
    </row>
    <row r="27" spans="1:8" ht="12" customHeight="1" x14ac:dyDescent="0.25">
      <c r="A27" s="468"/>
      <c r="B27" s="468"/>
      <c r="C27" s="468"/>
      <c r="D27" s="468"/>
      <c r="E27" s="468"/>
      <c r="F27" s="468"/>
      <c r="G27" s="468"/>
      <c r="H27" s="360"/>
    </row>
    <row r="28" spans="1:8" ht="12" customHeight="1" x14ac:dyDescent="0.25">
      <c r="A28" s="468"/>
      <c r="B28" s="468"/>
      <c r="C28" s="468"/>
      <c r="D28" s="468"/>
      <c r="E28" s="468"/>
      <c r="F28" s="468"/>
      <c r="G28" s="468"/>
      <c r="H28" s="360"/>
    </row>
    <row r="29" spans="1:8" ht="12" customHeight="1" x14ac:dyDescent="0.25">
      <c r="A29" s="468"/>
      <c r="B29" s="468"/>
      <c r="C29" s="468"/>
      <c r="D29" s="468"/>
      <c r="E29" s="468"/>
      <c r="F29" s="468"/>
      <c r="G29" s="468"/>
      <c r="H29" s="360"/>
    </row>
    <row r="30" spans="1:8" ht="12" customHeight="1" x14ac:dyDescent="0.25">
      <c r="A30" s="468"/>
      <c r="B30" s="468"/>
      <c r="C30" s="468"/>
      <c r="D30" s="468"/>
      <c r="E30" s="468"/>
      <c r="F30" s="468"/>
      <c r="G30" s="468"/>
      <c r="H30" s="360"/>
    </row>
    <row r="31" spans="1:8" ht="12" customHeight="1" x14ac:dyDescent="0.25">
      <c r="A31" s="468"/>
      <c r="B31" s="468"/>
      <c r="C31" s="468"/>
      <c r="D31" s="468"/>
      <c r="E31" s="468"/>
      <c r="F31" s="468"/>
      <c r="G31" s="468"/>
      <c r="H31" s="360"/>
    </row>
    <row r="32" spans="1:8" ht="12" customHeight="1" x14ac:dyDescent="0.25">
      <c r="A32" s="468"/>
      <c r="B32" s="468"/>
      <c r="C32" s="468"/>
      <c r="D32" s="468"/>
      <c r="E32" s="468"/>
      <c r="F32" s="468"/>
      <c r="G32" s="468"/>
      <c r="H32" s="360"/>
    </row>
    <row r="33" spans="1:8" ht="12" customHeight="1" x14ac:dyDescent="0.25">
      <c r="A33" s="468" t="s">
        <v>142</v>
      </c>
      <c r="B33" s="468"/>
      <c r="C33" s="468"/>
      <c r="D33" s="468"/>
      <c r="E33" s="468"/>
      <c r="F33" s="468"/>
      <c r="G33" s="468"/>
      <c r="H33" s="360"/>
    </row>
    <row r="34" spans="1:8" ht="12" customHeight="1" x14ac:dyDescent="0.25">
      <c r="A34" s="468"/>
      <c r="B34" s="468"/>
      <c r="C34" s="468"/>
      <c r="D34" s="468"/>
      <c r="E34" s="468"/>
      <c r="F34" s="468"/>
      <c r="G34" s="468"/>
      <c r="H34" s="360"/>
    </row>
    <row r="35" spans="1:8" ht="12" customHeight="1" x14ac:dyDescent="0.25">
      <c r="A35" s="468"/>
      <c r="B35" s="468"/>
      <c r="C35" s="468"/>
      <c r="D35" s="468"/>
      <c r="E35" s="468"/>
      <c r="F35" s="468"/>
      <c r="G35" s="468"/>
      <c r="H35" s="360"/>
    </row>
    <row r="36" spans="1:8" ht="12" customHeight="1" x14ac:dyDescent="0.25">
      <c r="A36" s="468"/>
      <c r="B36" s="468"/>
      <c r="C36" s="468"/>
      <c r="D36" s="468"/>
      <c r="E36" s="468"/>
      <c r="F36" s="468"/>
      <c r="G36" s="468"/>
      <c r="H36" s="360"/>
    </row>
    <row r="37" spans="1:8" ht="12" customHeight="1" x14ac:dyDescent="0.25">
      <c r="A37" s="468"/>
      <c r="B37" s="468"/>
      <c r="C37" s="468"/>
      <c r="D37" s="468"/>
      <c r="E37" s="468"/>
      <c r="F37" s="468"/>
      <c r="G37" s="468"/>
      <c r="H37" s="360"/>
    </row>
    <row r="38" spans="1:8" ht="12" customHeight="1" x14ac:dyDescent="0.25">
      <c r="A38" s="468"/>
      <c r="B38" s="468"/>
      <c r="C38" s="468"/>
      <c r="D38" s="468"/>
      <c r="E38" s="468"/>
      <c r="F38" s="468"/>
      <c r="G38" s="468"/>
      <c r="H38" s="360"/>
    </row>
    <row r="39" spans="1:8" ht="12" customHeight="1" x14ac:dyDescent="0.25">
      <c r="A39" s="468"/>
      <c r="B39" s="468"/>
      <c r="C39" s="468"/>
      <c r="D39" s="468"/>
      <c r="E39" s="468"/>
      <c r="F39" s="468"/>
      <c r="G39" s="468"/>
      <c r="H39" s="360"/>
    </row>
    <row r="40" spans="1:8" ht="12" customHeight="1" x14ac:dyDescent="0.25">
      <c r="A40" s="468"/>
      <c r="B40" s="468"/>
      <c r="C40" s="468"/>
      <c r="D40" s="468"/>
      <c r="E40" s="468"/>
      <c r="F40" s="468"/>
      <c r="G40" s="468"/>
      <c r="H40" s="360"/>
    </row>
    <row r="41" spans="1:8" ht="12" customHeight="1" x14ac:dyDescent="0.25">
      <c r="A41" s="468"/>
      <c r="B41" s="468"/>
      <c r="C41" s="468"/>
      <c r="D41" s="468"/>
      <c r="E41" s="468"/>
      <c r="F41" s="468"/>
      <c r="G41" s="468"/>
      <c r="H41" s="360"/>
    </row>
    <row r="42" spans="1:8" ht="12" customHeight="1" x14ac:dyDescent="0.25">
      <c r="A42" s="468"/>
      <c r="B42" s="468"/>
      <c r="C42" s="468"/>
      <c r="D42" s="468"/>
      <c r="E42" s="468"/>
      <c r="F42" s="468"/>
      <c r="G42" s="468"/>
      <c r="H42" s="360"/>
    </row>
    <row r="43" spans="1:8" ht="12" customHeight="1" x14ac:dyDescent="0.25">
      <c r="A43" s="468"/>
      <c r="B43" s="468"/>
      <c r="C43" s="468"/>
      <c r="D43" s="468"/>
      <c r="E43" s="468"/>
      <c r="F43" s="468"/>
      <c r="G43" s="468"/>
      <c r="H43" s="360"/>
    </row>
    <row r="44" spans="1:8" ht="12" customHeight="1" x14ac:dyDescent="0.25">
      <c r="A44" s="468"/>
      <c r="B44" s="468"/>
      <c r="C44" s="468"/>
      <c r="D44" s="468"/>
      <c r="E44" s="468"/>
      <c r="F44" s="468"/>
      <c r="G44" s="468"/>
      <c r="H44" s="360"/>
    </row>
    <row r="45" spans="1:8" ht="12" customHeight="1" x14ac:dyDescent="0.25">
      <c r="A45" s="468"/>
      <c r="B45" s="468"/>
      <c r="C45" s="468"/>
      <c r="D45" s="468"/>
      <c r="E45" s="468"/>
      <c r="F45" s="468"/>
      <c r="G45" s="468"/>
      <c r="H45" s="360"/>
    </row>
    <row r="46" spans="1:8" ht="12" customHeight="1" x14ac:dyDescent="0.25">
      <c r="A46" s="468" t="s">
        <v>141</v>
      </c>
      <c r="B46" s="468"/>
      <c r="C46" s="468"/>
      <c r="D46" s="468"/>
      <c r="E46" s="468"/>
      <c r="F46" s="468"/>
      <c r="G46" s="468"/>
      <c r="H46" s="360"/>
    </row>
    <row r="47" spans="1:8" ht="12" customHeight="1" x14ac:dyDescent="0.25">
      <c r="A47" s="468"/>
      <c r="B47" s="468"/>
      <c r="C47" s="468"/>
      <c r="D47" s="468"/>
      <c r="E47" s="468"/>
      <c r="F47" s="468"/>
      <c r="G47" s="468"/>
      <c r="H47" s="360"/>
    </row>
    <row r="48" spans="1:8" ht="12" customHeight="1" x14ac:dyDescent="0.25">
      <c r="A48" s="468"/>
      <c r="B48" s="468"/>
      <c r="C48" s="468"/>
      <c r="D48" s="468"/>
      <c r="E48" s="468"/>
      <c r="F48" s="468"/>
      <c r="G48" s="468"/>
      <c r="H48" s="360"/>
    </row>
    <row r="49" spans="1:8" ht="12" customHeight="1" x14ac:dyDescent="0.25">
      <c r="A49" s="468"/>
      <c r="B49" s="468"/>
      <c r="C49" s="468"/>
      <c r="D49" s="468"/>
      <c r="E49" s="468"/>
      <c r="F49" s="468"/>
      <c r="G49" s="468"/>
      <c r="H49" s="360"/>
    </row>
    <row r="50" spans="1:8" ht="12" customHeight="1" x14ac:dyDescent="0.25">
      <c r="A50" s="468"/>
      <c r="B50" s="468"/>
      <c r="C50" s="468"/>
      <c r="D50" s="468"/>
      <c r="E50" s="468"/>
      <c r="F50" s="468"/>
      <c r="G50" s="468"/>
      <c r="H50" s="360"/>
    </row>
    <row r="51" spans="1:8" ht="12" customHeight="1" x14ac:dyDescent="0.25">
      <c r="A51" s="468"/>
      <c r="B51" s="468"/>
      <c r="C51" s="468"/>
      <c r="D51" s="468"/>
      <c r="E51" s="468"/>
      <c r="F51" s="468"/>
      <c r="G51" s="468"/>
      <c r="H51" s="360"/>
    </row>
    <row r="52" spans="1:8" ht="12" customHeight="1" x14ac:dyDescent="0.25">
      <c r="A52" s="468"/>
      <c r="B52" s="468"/>
      <c r="C52" s="468"/>
      <c r="D52" s="468"/>
      <c r="E52" s="468"/>
      <c r="F52" s="468"/>
      <c r="G52" s="468"/>
      <c r="H52" s="360"/>
    </row>
    <row r="53" spans="1:8" ht="12" customHeight="1" x14ac:dyDescent="0.25">
      <c r="A53" s="468"/>
      <c r="B53" s="468"/>
      <c r="C53" s="468"/>
      <c r="D53" s="468"/>
      <c r="E53" s="468"/>
      <c r="F53" s="468"/>
      <c r="G53" s="468"/>
      <c r="H53" s="360"/>
    </row>
    <row r="54" spans="1:8" ht="12" customHeight="1" x14ac:dyDescent="0.25">
      <c r="A54" s="468"/>
      <c r="B54" s="468"/>
      <c r="C54" s="468"/>
      <c r="D54" s="468"/>
      <c r="E54" s="468"/>
      <c r="F54" s="468"/>
      <c r="G54" s="468"/>
      <c r="H54" s="360"/>
    </row>
    <row r="55" spans="1:8" ht="12" customHeight="1" x14ac:dyDescent="0.25">
      <c r="A55" s="468" t="s">
        <v>365</v>
      </c>
      <c r="B55" s="468"/>
      <c r="C55" s="468"/>
      <c r="D55" s="468"/>
      <c r="E55" s="468"/>
      <c r="F55" s="468"/>
      <c r="G55" s="468"/>
      <c r="H55" s="360"/>
    </row>
    <row r="56" spans="1:8" ht="12" customHeight="1" x14ac:dyDescent="0.25">
      <c r="A56" s="468"/>
      <c r="B56" s="468"/>
      <c r="C56" s="468"/>
      <c r="D56" s="468"/>
      <c r="E56" s="468"/>
      <c r="F56" s="468"/>
      <c r="G56" s="468"/>
      <c r="H56" s="360"/>
    </row>
    <row r="57" spans="1:8" ht="12" customHeight="1" x14ac:dyDescent="0.25">
      <c r="A57" s="468"/>
      <c r="B57" s="468"/>
      <c r="C57" s="468"/>
      <c r="D57" s="468"/>
      <c r="E57" s="468"/>
      <c r="F57" s="468"/>
      <c r="G57" s="468"/>
      <c r="H57" s="360"/>
    </row>
    <row r="58" spans="1:8" ht="12" customHeight="1" x14ac:dyDescent="0.25">
      <c r="A58" s="468"/>
      <c r="B58" s="468"/>
      <c r="C58" s="468"/>
      <c r="D58" s="468"/>
      <c r="E58" s="468"/>
      <c r="F58" s="468"/>
      <c r="G58" s="468"/>
      <c r="H58" s="360"/>
    </row>
    <row r="59" spans="1:8" ht="12" customHeight="1" x14ac:dyDescent="0.25">
      <c r="A59" s="468"/>
      <c r="B59" s="468"/>
      <c r="C59" s="468"/>
      <c r="D59" s="468"/>
      <c r="E59" s="468"/>
      <c r="F59" s="468"/>
      <c r="G59" s="468"/>
      <c r="H59" s="360"/>
    </row>
    <row r="60" spans="1:8" ht="12" customHeight="1" x14ac:dyDescent="0.25">
      <c r="A60" s="468"/>
      <c r="B60" s="468"/>
      <c r="C60" s="468"/>
      <c r="D60" s="468"/>
      <c r="E60" s="468"/>
      <c r="F60" s="468"/>
      <c r="G60" s="468"/>
      <c r="H60" s="360"/>
    </row>
    <row r="61" spans="1:8" ht="12" customHeight="1" x14ac:dyDescent="0.25">
      <c r="A61" s="468"/>
      <c r="B61" s="468"/>
      <c r="C61" s="468"/>
      <c r="D61" s="468"/>
      <c r="E61" s="468"/>
      <c r="F61" s="468"/>
      <c r="G61" s="468"/>
      <c r="H61" s="360"/>
    </row>
    <row r="62" spans="1:8" ht="12" customHeight="1" x14ac:dyDescent="0.25">
      <c r="A62" s="468"/>
      <c r="B62" s="468"/>
      <c r="C62" s="468"/>
      <c r="D62" s="468"/>
      <c r="E62" s="468"/>
      <c r="F62" s="468"/>
      <c r="G62" s="468"/>
      <c r="H62" s="360"/>
    </row>
    <row r="63" spans="1:8" ht="12" customHeight="1" x14ac:dyDescent="0.25">
      <c r="A63" s="468"/>
      <c r="B63" s="468"/>
      <c r="C63" s="468"/>
      <c r="D63" s="468"/>
      <c r="E63" s="468"/>
      <c r="F63" s="468"/>
      <c r="G63" s="468"/>
      <c r="H63" s="360"/>
    </row>
    <row r="64" spans="1:8" ht="12" customHeight="1" x14ac:dyDescent="0.25">
      <c r="A64" s="468"/>
      <c r="B64" s="468"/>
      <c r="C64" s="468"/>
      <c r="D64" s="468"/>
      <c r="E64" s="468"/>
      <c r="F64" s="468"/>
      <c r="G64" s="468"/>
      <c r="H64" s="360"/>
    </row>
    <row r="65" spans="1:8" ht="12" customHeight="1" x14ac:dyDescent="0.25">
      <c r="A65" s="468"/>
      <c r="B65" s="468"/>
      <c r="C65" s="468"/>
      <c r="D65" s="468"/>
      <c r="E65" s="468"/>
      <c r="F65" s="468"/>
      <c r="G65" s="468"/>
      <c r="H65" s="360"/>
    </row>
    <row r="66" spans="1:8" ht="12" customHeight="1" x14ac:dyDescent="0.25">
      <c r="A66" s="468" t="s">
        <v>140</v>
      </c>
      <c r="B66" s="468"/>
      <c r="C66" s="468"/>
      <c r="D66" s="468"/>
      <c r="E66" s="468"/>
      <c r="F66" s="468"/>
      <c r="G66" s="468"/>
      <c r="H66" s="360"/>
    </row>
    <row r="67" spans="1:8" ht="12" customHeight="1" x14ac:dyDescent="0.25">
      <c r="A67" s="468"/>
      <c r="B67" s="468"/>
      <c r="C67" s="468"/>
      <c r="D67" s="468"/>
      <c r="E67" s="468"/>
      <c r="F67" s="468"/>
      <c r="G67" s="468"/>
      <c r="H67" s="360"/>
    </row>
    <row r="68" spans="1:8" ht="12" customHeight="1" x14ac:dyDescent="0.25">
      <c r="A68" s="468"/>
      <c r="B68" s="468"/>
      <c r="C68" s="468"/>
      <c r="D68" s="468"/>
      <c r="E68" s="468"/>
      <c r="F68" s="468"/>
      <c r="G68" s="468"/>
      <c r="H68" s="360"/>
    </row>
    <row r="69" spans="1:8" ht="12" customHeight="1" x14ac:dyDescent="0.25">
      <c r="A69" s="468"/>
      <c r="B69" s="468"/>
      <c r="C69" s="468"/>
      <c r="D69" s="468"/>
      <c r="E69" s="468"/>
      <c r="F69" s="468"/>
      <c r="G69" s="468"/>
      <c r="H69" s="360"/>
    </row>
    <row r="70" spans="1:8" ht="12" customHeight="1" x14ac:dyDescent="0.25">
      <c r="A70" s="468"/>
      <c r="B70" s="468"/>
      <c r="C70" s="468"/>
      <c r="D70" s="468"/>
      <c r="E70" s="468"/>
      <c r="F70" s="468"/>
      <c r="G70" s="468"/>
      <c r="H70" s="360"/>
    </row>
    <row r="71" spans="1:8" ht="12" customHeight="1" x14ac:dyDescent="0.25">
      <c r="A71" s="468"/>
      <c r="B71" s="468"/>
      <c r="C71" s="468"/>
      <c r="D71" s="468"/>
      <c r="E71" s="468"/>
      <c r="F71" s="468"/>
      <c r="G71" s="468"/>
      <c r="H71" s="360"/>
    </row>
    <row r="72" spans="1:8" ht="12" customHeight="1" x14ac:dyDescent="0.25">
      <c r="A72" s="468"/>
      <c r="B72" s="468"/>
      <c r="C72" s="468"/>
      <c r="D72" s="468"/>
      <c r="E72" s="468"/>
      <c r="F72" s="468"/>
      <c r="G72" s="468"/>
      <c r="H72" s="360"/>
    </row>
    <row r="73" spans="1:8" ht="12" customHeight="1" x14ac:dyDescent="0.25">
      <c r="A73" s="468"/>
      <c r="B73" s="468"/>
      <c r="C73" s="468"/>
      <c r="D73" s="468"/>
      <c r="E73" s="468"/>
      <c r="F73" s="468"/>
      <c r="G73" s="468"/>
      <c r="H73" s="360"/>
    </row>
    <row r="74" spans="1:8" ht="12" customHeight="1" x14ac:dyDescent="0.25">
      <c r="A74" s="468"/>
      <c r="B74" s="468"/>
      <c r="C74" s="468"/>
      <c r="D74" s="468"/>
      <c r="E74" s="468"/>
      <c r="F74" s="468"/>
      <c r="G74" s="468"/>
      <c r="H74" s="360"/>
    </row>
    <row r="75" spans="1:8" ht="12" customHeight="1" x14ac:dyDescent="0.25">
      <c r="A75" s="468"/>
      <c r="B75" s="468"/>
      <c r="C75" s="468"/>
      <c r="D75" s="468"/>
      <c r="E75" s="468"/>
      <c r="F75" s="468"/>
      <c r="G75" s="468"/>
      <c r="H75" s="360"/>
    </row>
    <row r="76" spans="1:8" ht="12" customHeight="1" x14ac:dyDescent="0.25">
      <c r="A76" s="468"/>
      <c r="B76" s="468"/>
      <c r="C76" s="468"/>
      <c r="D76" s="468"/>
      <c r="E76" s="468"/>
      <c r="F76" s="468"/>
      <c r="G76" s="468"/>
      <c r="H76" s="360"/>
    </row>
    <row r="77" spans="1:8" ht="12" customHeight="1" x14ac:dyDescent="0.25">
      <c r="A77" s="468"/>
      <c r="B77" s="468"/>
      <c r="C77" s="468"/>
      <c r="D77" s="468"/>
      <c r="E77" s="468"/>
      <c r="F77" s="468"/>
      <c r="G77" s="468"/>
      <c r="H77" s="360"/>
    </row>
    <row r="78" spans="1:8" ht="12" customHeight="1" x14ac:dyDescent="0.25">
      <c r="A78" s="468"/>
      <c r="B78" s="468"/>
      <c r="C78" s="468"/>
      <c r="D78" s="468"/>
      <c r="E78" s="468"/>
      <c r="F78" s="468"/>
      <c r="G78" s="468"/>
      <c r="H78" s="360"/>
    </row>
    <row r="79" spans="1:8" ht="12" customHeight="1" x14ac:dyDescent="0.25">
      <c r="A79" s="468"/>
      <c r="B79" s="468"/>
      <c r="C79" s="468"/>
      <c r="D79" s="468"/>
      <c r="E79" s="468"/>
      <c r="F79" s="468"/>
      <c r="G79" s="468"/>
      <c r="H79" s="360"/>
    </row>
    <row r="80" spans="1:8" ht="12" customHeight="1" x14ac:dyDescent="0.25">
      <c r="A80" s="468"/>
      <c r="B80" s="468"/>
      <c r="C80" s="468"/>
      <c r="D80" s="468"/>
      <c r="E80" s="468"/>
      <c r="F80" s="468"/>
      <c r="G80" s="468"/>
      <c r="H80" s="360"/>
    </row>
    <row r="81" spans="1:8" ht="12" customHeight="1" x14ac:dyDescent="0.25">
      <c r="A81" s="468" t="s">
        <v>139</v>
      </c>
      <c r="B81" s="468"/>
      <c r="C81" s="468"/>
      <c r="D81" s="468"/>
      <c r="E81" s="468"/>
      <c r="F81" s="468"/>
      <c r="G81" s="468"/>
      <c r="H81" s="360"/>
    </row>
    <row r="82" spans="1:8" ht="12" customHeight="1" x14ac:dyDescent="0.25">
      <c r="A82" s="468"/>
      <c r="B82" s="468"/>
      <c r="C82" s="468"/>
      <c r="D82" s="468"/>
      <c r="E82" s="468"/>
      <c r="F82" s="468"/>
      <c r="G82" s="468"/>
      <c r="H82" s="360"/>
    </row>
    <row r="83" spans="1:8" ht="12" customHeight="1" x14ac:dyDescent="0.25">
      <c r="A83" s="468"/>
      <c r="B83" s="468"/>
      <c r="C83" s="468"/>
      <c r="D83" s="468"/>
      <c r="E83" s="468"/>
      <c r="F83" s="468"/>
      <c r="G83" s="468"/>
      <c r="H83" s="360"/>
    </row>
    <row r="84" spans="1:8" ht="12" customHeight="1" x14ac:dyDescent="0.25">
      <c r="A84" s="468" t="s">
        <v>138</v>
      </c>
      <c r="B84" s="468"/>
      <c r="C84" s="468"/>
      <c r="D84" s="468"/>
      <c r="E84" s="468"/>
      <c r="F84" s="468"/>
      <c r="G84" s="468"/>
      <c r="H84" s="360"/>
    </row>
    <row r="85" spans="1:8" ht="12" customHeight="1" x14ac:dyDescent="0.25">
      <c r="A85" s="468"/>
      <c r="B85" s="468"/>
      <c r="C85" s="468"/>
      <c r="D85" s="468"/>
      <c r="E85" s="468"/>
      <c r="F85" s="468"/>
      <c r="G85" s="468"/>
      <c r="H85" s="360"/>
    </row>
    <row r="86" spans="1:8" ht="12" customHeight="1" x14ac:dyDescent="0.25">
      <c r="A86" s="468"/>
      <c r="B86" s="468"/>
      <c r="C86" s="468"/>
      <c r="D86" s="468"/>
      <c r="E86" s="468"/>
      <c r="F86" s="468"/>
      <c r="G86" s="468"/>
      <c r="H86" s="360"/>
    </row>
    <row r="87" spans="1:8" ht="12" customHeight="1" x14ac:dyDescent="0.25">
      <c r="A87" s="468"/>
      <c r="B87" s="468"/>
      <c r="C87" s="468"/>
      <c r="D87" s="468"/>
      <c r="E87" s="468"/>
      <c r="F87" s="468"/>
      <c r="G87" s="468"/>
      <c r="H87" s="360"/>
    </row>
    <row r="88" spans="1:8" ht="12" customHeight="1" x14ac:dyDescent="0.25">
      <c r="A88" s="468"/>
      <c r="B88" s="468"/>
      <c r="C88" s="468"/>
      <c r="D88" s="468"/>
      <c r="E88" s="468"/>
      <c r="F88" s="468"/>
      <c r="G88" s="468"/>
      <c r="H88" s="360"/>
    </row>
    <row r="89" spans="1:8" ht="12" customHeight="1" x14ac:dyDescent="0.25">
      <c r="A89" s="468"/>
      <c r="B89" s="468"/>
      <c r="C89" s="468"/>
      <c r="D89" s="468"/>
      <c r="E89" s="468"/>
      <c r="F89" s="468"/>
      <c r="G89" s="468"/>
      <c r="H89" s="360"/>
    </row>
    <row r="90" spans="1:8" ht="12" customHeight="1" x14ac:dyDescent="0.25">
      <c r="A90" s="468"/>
      <c r="B90" s="468"/>
      <c r="C90" s="468"/>
      <c r="D90" s="468"/>
      <c r="E90" s="468"/>
      <c r="F90" s="468"/>
      <c r="G90" s="468"/>
      <c r="H90" s="360"/>
    </row>
    <row r="91" spans="1:8" ht="12" customHeight="1" x14ac:dyDescent="0.25">
      <c r="A91" s="468"/>
      <c r="B91" s="468"/>
      <c r="C91" s="468"/>
      <c r="D91" s="468"/>
      <c r="E91" s="468"/>
      <c r="F91" s="468"/>
      <c r="G91" s="468"/>
      <c r="H91" s="360"/>
    </row>
    <row r="92" spans="1:8" ht="12" customHeight="1" x14ac:dyDescent="0.25">
      <c r="A92" s="468"/>
      <c r="B92" s="468"/>
      <c r="C92" s="468"/>
      <c r="D92" s="468"/>
      <c r="E92" s="468"/>
      <c r="F92" s="468"/>
      <c r="G92" s="468"/>
      <c r="H92" s="360"/>
    </row>
    <row r="93" spans="1:8" ht="12" customHeight="1" x14ac:dyDescent="0.25">
      <c r="A93" s="469" t="s">
        <v>137</v>
      </c>
      <c r="B93" s="469"/>
      <c r="C93" s="469"/>
      <c r="D93" s="469"/>
      <c r="E93" s="469"/>
      <c r="F93" s="469"/>
      <c r="G93" s="469"/>
      <c r="H93" s="360"/>
    </row>
    <row r="94" spans="1:8" ht="12" customHeight="1" x14ac:dyDescent="0.25">
      <c r="A94" s="469"/>
      <c r="B94" s="469"/>
      <c r="C94" s="469"/>
      <c r="D94" s="469"/>
      <c r="E94" s="469"/>
      <c r="F94" s="469"/>
      <c r="G94" s="469"/>
      <c r="H94" s="360"/>
    </row>
    <row r="95" spans="1:8" ht="12" customHeight="1" x14ac:dyDescent="0.25">
      <c r="A95" s="470" t="s">
        <v>136</v>
      </c>
      <c r="B95" s="470"/>
      <c r="C95" s="470"/>
      <c r="D95" s="470"/>
      <c r="E95" s="470"/>
      <c r="F95" s="470"/>
      <c r="G95" s="470"/>
      <c r="H95" s="120"/>
    </row>
    <row r="96" spans="1:8" ht="12" customHeight="1" x14ac:dyDescent="0.25">
      <c r="A96" s="470"/>
      <c r="B96" s="470"/>
      <c r="C96" s="470"/>
      <c r="D96" s="470"/>
      <c r="E96" s="470"/>
      <c r="F96" s="470"/>
      <c r="G96" s="470"/>
      <c r="H96" s="120"/>
    </row>
    <row r="97" spans="1:8" ht="12" customHeight="1" x14ac:dyDescent="0.25">
      <c r="A97" s="359"/>
      <c r="B97" s="359"/>
      <c r="C97" s="359"/>
      <c r="D97" s="359"/>
      <c r="E97" s="359"/>
      <c r="F97" s="359"/>
      <c r="G97" s="359"/>
      <c r="H97" s="359"/>
    </row>
  </sheetData>
  <mergeCells count="11">
    <mergeCell ref="A66:G80"/>
    <mergeCell ref="A81:G83"/>
    <mergeCell ref="A84:G92"/>
    <mergeCell ref="A93:G94"/>
    <mergeCell ref="A95:G96"/>
    <mergeCell ref="A55:G65"/>
    <mergeCell ref="A6:G11"/>
    <mergeCell ref="A12:G20"/>
    <mergeCell ref="A21:G32"/>
    <mergeCell ref="A33:G45"/>
    <mergeCell ref="A46:G54"/>
  </mergeCells>
  <hyperlinks>
    <hyperlink ref="A95" r:id="rId1"/>
  </hyperlinks>
  <pageMargins left="0.70866141732283472" right="0.70866141732283472" top="0.78740157480314965" bottom="0.78740157480314965" header="0.31496062992125984" footer="0.31496062992125984"/>
  <pageSetup paperSize="9" fitToHeight="2" orientation="portrait" verticalDpi="0" r:id="rId2"/>
  <rowBreaks count="1" manualBreakCount="1">
    <brk id="54" max="16383" man="1"/>
  </rowBreak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M60"/>
  <sheetViews>
    <sheetView showGridLines="0" zoomScaleNormal="100" workbookViewId="0"/>
  </sheetViews>
  <sheetFormatPr baseColWidth="10" defaultRowHeight="12.75" x14ac:dyDescent="0.2"/>
  <cols>
    <col min="1" max="1" width="13.625" style="14" customWidth="1"/>
    <col min="2" max="2" width="12.125" style="14" customWidth="1"/>
    <col min="3" max="8" width="11.125" style="14" customWidth="1"/>
    <col min="9" max="9" width="4.125" style="14" customWidth="1"/>
    <col min="10" max="256" width="11" style="14"/>
    <col min="257" max="257" width="13.625" style="14" customWidth="1"/>
    <col min="258" max="258" width="12.125" style="14" customWidth="1"/>
    <col min="259" max="264" width="11.125" style="14" customWidth="1"/>
    <col min="265" max="265" width="4.125" style="14" customWidth="1"/>
    <col min="266" max="512" width="11" style="14"/>
    <col min="513" max="513" width="13.625" style="14" customWidth="1"/>
    <col min="514" max="514" width="12.125" style="14" customWidth="1"/>
    <col min="515" max="520" width="11.125" style="14" customWidth="1"/>
    <col min="521" max="521" width="4.125" style="14" customWidth="1"/>
    <col min="522" max="768" width="11" style="14"/>
    <col min="769" max="769" width="13.625" style="14" customWidth="1"/>
    <col min="770" max="770" width="12.125" style="14" customWidth="1"/>
    <col min="771" max="776" width="11.125" style="14" customWidth="1"/>
    <col min="777" max="777" width="4.125" style="14" customWidth="1"/>
    <col min="778" max="1024" width="11" style="14"/>
    <col min="1025" max="1025" width="13.625" style="14" customWidth="1"/>
    <col min="1026" max="1026" width="12.125" style="14" customWidth="1"/>
    <col min="1027" max="1032" width="11.125" style="14" customWidth="1"/>
    <col min="1033" max="1033" width="4.125" style="14" customWidth="1"/>
    <col min="1034" max="1280" width="11" style="14"/>
    <col min="1281" max="1281" width="13.625" style="14" customWidth="1"/>
    <col min="1282" max="1282" width="12.125" style="14" customWidth="1"/>
    <col min="1283" max="1288" width="11.125" style="14" customWidth="1"/>
    <col min="1289" max="1289" width="4.125" style="14" customWidth="1"/>
    <col min="1290" max="1536" width="11" style="14"/>
    <col min="1537" max="1537" width="13.625" style="14" customWidth="1"/>
    <col min="1538" max="1538" width="12.125" style="14" customWidth="1"/>
    <col min="1539" max="1544" width="11.125" style="14" customWidth="1"/>
    <col min="1545" max="1545" width="4.125" style="14" customWidth="1"/>
    <col min="1546" max="1792" width="11" style="14"/>
    <col min="1793" max="1793" width="13.625" style="14" customWidth="1"/>
    <col min="1794" max="1794" width="12.125" style="14" customWidth="1"/>
    <col min="1795" max="1800" width="11.125" style="14" customWidth="1"/>
    <col min="1801" max="1801" width="4.125" style="14" customWidth="1"/>
    <col min="1802" max="2048" width="11" style="14"/>
    <col min="2049" max="2049" width="13.625" style="14" customWidth="1"/>
    <col min="2050" max="2050" width="12.125" style="14" customWidth="1"/>
    <col min="2051" max="2056" width="11.125" style="14" customWidth="1"/>
    <col min="2057" max="2057" width="4.125" style="14" customWidth="1"/>
    <col min="2058" max="2304" width="11" style="14"/>
    <col min="2305" max="2305" width="13.625" style="14" customWidth="1"/>
    <col min="2306" max="2306" width="12.125" style="14" customWidth="1"/>
    <col min="2307" max="2312" width="11.125" style="14" customWidth="1"/>
    <col min="2313" max="2313" width="4.125" style="14" customWidth="1"/>
    <col min="2314" max="2560" width="11" style="14"/>
    <col min="2561" max="2561" width="13.625" style="14" customWidth="1"/>
    <col min="2562" max="2562" width="12.125" style="14" customWidth="1"/>
    <col min="2563" max="2568" width="11.125" style="14" customWidth="1"/>
    <col min="2569" max="2569" width="4.125" style="14" customWidth="1"/>
    <col min="2570" max="2816" width="11" style="14"/>
    <col min="2817" max="2817" width="13.625" style="14" customWidth="1"/>
    <col min="2818" max="2818" width="12.125" style="14" customWidth="1"/>
    <col min="2819" max="2824" width="11.125" style="14" customWidth="1"/>
    <col min="2825" max="2825" width="4.125" style="14" customWidth="1"/>
    <col min="2826" max="3072" width="11" style="14"/>
    <col min="3073" max="3073" width="13.625" style="14" customWidth="1"/>
    <col min="3074" max="3074" width="12.125" style="14" customWidth="1"/>
    <col min="3075" max="3080" width="11.125" style="14" customWidth="1"/>
    <col min="3081" max="3081" width="4.125" style="14" customWidth="1"/>
    <col min="3082" max="3328" width="11" style="14"/>
    <col min="3329" max="3329" width="13.625" style="14" customWidth="1"/>
    <col min="3330" max="3330" width="12.125" style="14" customWidth="1"/>
    <col min="3331" max="3336" width="11.125" style="14" customWidth="1"/>
    <col min="3337" max="3337" width="4.125" style="14" customWidth="1"/>
    <col min="3338" max="3584" width="11" style="14"/>
    <col min="3585" max="3585" width="13.625" style="14" customWidth="1"/>
    <col min="3586" max="3586" width="12.125" style="14" customWidth="1"/>
    <col min="3587" max="3592" width="11.125" style="14" customWidth="1"/>
    <col min="3593" max="3593" width="4.125" style="14" customWidth="1"/>
    <col min="3594" max="3840" width="11" style="14"/>
    <col min="3841" max="3841" width="13.625" style="14" customWidth="1"/>
    <col min="3842" max="3842" width="12.125" style="14" customWidth="1"/>
    <col min="3843" max="3848" width="11.125" style="14" customWidth="1"/>
    <col min="3849" max="3849" width="4.125" style="14" customWidth="1"/>
    <col min="3850" max="4096" width="11" style="14"/>
    <col min="4097" max="4097" width="13.625" style="14" customWidth="1"/>
    <col min="4098" max="4098" width="12.125" style="14" customWidth="1"/>
    <col min="4099" max="4104" width="11.125" style="14" customWidth="1"/>
    <col min="4105" max="4105" width="4.125" style="14" customWidth="1"/>
    <col min="4106" max="4352" width="11" style="14"/>
    <col min="4353" max="4353" width="13.625" style="14" customWidth="1"/>
    <col min="4354" max="4354" width="12.125" style="14" customWidth="1"/>
    <col min="4355" max="4360" width="11.125" style="14" customWidth="1"/>
    <col min="4361" max="4361" width="4.125" style="14" customWidth="1"/>
    <col min="4362" max="4608" width="11" style="14"/>
    <col min="4609" max="4609" width="13.625" style="14" customWidth="1"/>
    <col min="4610" max="4610" width="12.125" style="14" customWidth="1"/>
    <col min="4611" max="4616" width="11.125" style="14" customWidth="1"/>
    <col min="4617" max="4617" width="4.125" style="14" customWidth="1"/>
    <col min="4618" max="4864" width="11" style="14"/>
    <col min="4865" max="4865" width="13.625" style="14" customWidth="1"/>
    <col min="4866" max="4866" width="12.125" style="14" customWidth="1"/>
    <col min="4867" max="4872" width="11.125" style="14" customWidth="1"/>
    <col min="4873" max="4873" width="4.125" style="14" customWidth="1"/>
    <col min="4874" max="5120" width="11" style="14"/>
    <col min="5121" max="5121" width="13.625" style="14" customWidth="1"/>
    <col min="5122" max="5122" width="12.125" style="14" customWidth="1"/>
    <col min="5123" max="5128" width="11.125" style="14" customWidth="1"/>
    <col min="5129" max="5129" width="4.125" style="14" customWidth="1"/>
    <col min="5130" max="5376" width="11" style="14"/>
    <col min="5377" max="5377" width="13.625" style="14" customWidth="1"/>
    <col min="5378" max="5378" width="12.125" style="14" customWidth="1"/>
    <col min="5379" max="5384" width="11.125" style="14" customWidth="1"/>
    <col min="5385" max="5385" width="4.125" style="14" customWidth="1"/>
    <col min="5386" max="5632" width="11" style="14"/>
    <col min="5633" max="5633" width="13.625" style="14" customWidth="1"/>
    <col min="5634" max="5634" width="12.125" style="14" customWidth="1"/>
    <col min="5635" max="5640" width="11.125" style="14" customWidth="1"/>
    <col min="5641" max="5641" width="4.125" style="14" customWidth="1"/>
    <col min="5642" max="5888" width="11" style="14"/>
    <col min="5889" max="5889" width="13.625" style="14" customWidth="1"/>
    <col min="5890" max="5890" width="12.125" style="14" customWidth="1"/>
    <col min="5891" max="5896" width="11.125" style="14" customWidth="1"/>
    <col min="5897" max="5897" width="4.125" style="14" customWidth="1"/>
    <col min="5898" max="6144" width="11" style="14"/>
    <col min="6145" max="6145" width="13.625" style="14" customWidth="1"/>
    <col min="6146" max="6146" width="12.125" style="14" customWidth="1"/>
    <col min="6147" max="6152" width="11.125" style="14" customWidth="1"/>
    <col min="6153" max="6153" width="4.125" style="14" customWidth="1"/>
    <col min="6154" max="6400" width="11" style="14"/>
    <col min="6401" max="6401" width="13.625" style="14" customWidth="1"/>
    <col min="6402" max="6402" width="12.125" style="14" customWidth="1"/>
    <col min="6403" max="6408" width="11.125" style="14" customWidth="1"/>
    <col min="6409" max="6409" width="4.125" style="14" customWidth="1"/>
    <col min="6410" max="6656" width="11" style="14"/>
    <col min="6657" max="6657" width="13.625" style="14" customWidth="1"/>
    <col min="6658" max="6658" width="12.125" style="14" customWidth="1"/>
    <col min="6659" max="6664" width="11.125" style="14" customWidth="1"/>
    <col min="6665" max="6665" width="4.125" style="14" customWidth="1"/>
    <col min="6666" max="6912" width="11" style="14"/>
    <col min="6913" max="6913" width="13.625" style="14" customWidth="1"/>
    <col min="6914" max="6914" width="12.125" style="14" customWidth="1"/>
    <col min="6915" max="6920" width="11.125" style="14" customWidth="1"/>
    <col min="6921" max="6921" width="4.125" style="14" customWidth="1"/>
    <col min="6922" max="7168" width="11" style="14"/>
    <col min="7169" max="7169" width="13.625" style="14" customWidth="1"/>
    <col min="7170" max="7170" width="12.125" style="14" customWidth="1"/>
    <col min="7171" max="7176" width="11.125" style="14" customWidth="1"/>
    <col min="7177" max="7177" width="4.125" style="14" customWidth="1"/>
    <col min="7178" max="7424" width="11" style="14"/>
    <col min="7425" max="7425" width="13.625" style="14" customWidth="1"/>
    <col min="7426" max="7426" width="12.125" style="14" customWidth="1"/>
    <col min="7427" max="7432" width="11.125" style="14" customWidth="1"/>
    <col min="7433" max="7433" width="4.125" style="14" customWidth="1"/>
    <col min="7434" max="7680" width="11" style="14"/>
    <col min="7681" max="7681" width="13.625" style="14" customWidth="1"/>
    <col min="7682" max="7682" width="12.125" style="14" customWidth="1"/>
    <col min="7683" max="7688" width="11.125" style="14" customWidth="1"/>
    <col min="7689" max="7689" width="4.125" style="14" customWidth="1"/>
    <col min="7690" max="7936" width="11" style="14"/>
    <col min="7937" max="7937" width="13.625" style="14" customWidth="1"/>
    <col min="7938" max="7938" width="12.125" style="14" customWidth="1"/>
    <col min="7939" max="7944" width="11.125" style="14" customWidth="1"/>
    <col min="7945" max="7945" width="4.125" style="14" customWidth="1"/>
    <col min="7946" max="8192" width="11" style="14"/>
    <col min="8193" max="8193" width="13.625" style="14" customWidth="1"/>
    <col min="8194" max="8194" width="12.125" style="14" customWidth="1"/>
    <col min="8195" max="8200" width="11.125" style="14" customWidth="1"/>
    <col min="8201" max="8201" width="4.125" style="14" customWidth="1"/>
    <col min="8202" max="8448" width="11" style="14"/>
    <col min="8449" max="8449" width="13.625" style="14" customWidth="1"/>
    <col min="8450" max="8450" width="12.125" style="14" customWidth="1"/>
    <col min="8451" max="8456" width="11.125" style="14" customWidth="1"/>
    <col min="8457" max="8457" width="4.125" style="14" customWidth="1"/>
    <col min="8458" max="8704" width="11" style="14"/>
    <col min="8705" max="8705" width="13.625" style="14" customWidth="1"/>
    <col min="8706" max="8706" width="12.125" style="14" customWidth="1"/>
    <col min="8707" max="8712" width="11.125" style="14" customWidth="1"/>
    <col min="8713" max="8713" width="4.125" style="14" customWidth="1"/>
    <col min="8714" max="8960" width="11" style="14"/>
    <col min="8961" max="8961" width="13.625" style="14" customWidth="1"/>
    <col min="8962" max="8962" width="12.125" style="14" customWidth="1"/>
    <col min="8963" max="8968" width="11.125" style="14" customWidth="1"/>
    <col min="8969" max="8969" width="4.125" style="14" customWidth="1"/>
    <col min="8970" max="9216" width="11" style="14"/>
    <col min="9217" max="9217" width="13.625" style="14" customWidth="1"/>
    <col min="9218" max="9218" width="12.125" style="14" customWidth="1"/>
    <col min="9219" max="9224" width="11.125" style="14" customWidth="1"/>
    <col min="9225" max="9225" width="4.125" style="14" customWidth="1"/>
    <col min="9226" max="9472" width="11" style="14"/>
    <col min="9473" max="9473" width="13.625" style="14" customWidth="1"/>
    <col min="9474" max="9474" width="12.125" style="14" customWidth="1"/>
    <col min="9475" max="9480" width="11.125" style="14" customWidth="1"/>
    <col min="9481" max="9481" width="4.125" style="14" customWidth="1"/>
    <col min="9482" max="9728" width="11" style="14"/>
    <col min="9729" max="9729" width="13.625" style="14" customWidth="1"/>
    <col min="9730" max="9730" width="12.125" style="14" customWidth="1"/>
    <col min="9731" max="9736" width="11.125" style="14" customWidth="1"/>
    <col min="9737" max="9737" width="4.125" style="14" customWidth="1"/>
    <col min="9738" max="9984" width="11" style="14"/>
    <col min="9985" max="9985" width="13.625" style="14" customWidth="1"/>
    <col min="9986" max="9986" width="12.125" style="14" customWidth="1"/>
    <col min="9987" max="9992" width="11.125" style="14" customWidth="1"/>
    <col min="9993" max="9993" width="4.125" style="14" customWidth="1"/>
    <col min="9994" max="10240" width="11" style="14"/>
    <col min="10241" max="10241" width="13.625" style="14" customWidth="1"/>
    <col min="10242" max="10242" width="12.125" style="14" customWidth="1"/>
    <col min="10243" max="10248" width="11.125" style="14" customWidth="1"/>
    <col min="10249" max="10249" width="4.125" style="14" customWidth="1"/>
    <col min="10250" max="10496" width="11" style="14"/>
    <col min="10497" max="10497" width="13.625" style="14" customWidth="1"/>
    <col min="10498" max="10498" width="12.125" style="14" customWidth="1"/>
    <col min="10499" max="10504" width="11.125" style="14" customWidth="1"/>
    <col min="10505" max="10505" width="4.125" style="14" customWidth="1"/>
    <col min="10506" max="10752" width="11" style="14"/>
    <col min="10753" max="10753" width="13.625" style="14" customWidth="1"/>
    <col min="10754" max="10754" width="12.125" style="14" customWidth="1"/>
    <col min="10755" max="10760" width="11.125" style="14" customWidth="1"/>
    <col min="10761" max="10761" width="4.125" style="14" customWidth="1"/>
    <col min="10762" max="11008" width="11" style="14"/>
    <col min="11009" max="11009" width="13.625" style="14" customWidth="1"/>
    <col min="11010" max="11010" width="12.125" style="14" customWidth="1"/>
    <col min="11011" max="11016" width="11.125" style="14" customWidth="1"/>
    <col min="11017" max="11017" width="4.125" style="14" customWidth="1"/>
    <col min="11018" max="11264" width="11" style="14"/>
    <col min="11265" max="11265" width="13.625" style="14" customWidth="1"/>
    <col min="11266" max="11266" width="12.125" style="14" customWidth="1"/>
    <col min="11267" max="11272" width="11.125" style="14" customWidth="1"/>
    <col min="11273" max="11273" width="4.125" style="14" customWidth="1"/>
    <col min="11274" max="11520" width="11" style="14"/>
    <col min="11521" max="11521" width="13.625" style="14" customWidth="1"/>
    <col min="11522" max="11522" width="12.125" style="14" customWidth="1"/>
    <col min="11523" max="11528" width="11.125" style="14" customWidth="1"/>
    <col min="11529" max="11529" width="4.125" style="14" customWidth="1"/>
    <col min="11530" max="11776" width="11" style="14"/>
    <col min="11777" max="11777" width="13.625" style="14" customWidth="1"/>
    <col min="11778" max="11778" width="12.125" style="14" customWidth="1"/>
    <col min="11779" max="11784" width="11.125" style="14" customWidth="1"/>
    <col min="11785" max="11785" width="4.125" style="14" customWidth="1"/>
    <col min="11786" max="12032" width="11" style="14"/>
    <col min="12033" max="12033" width="13.625" style="14" customWidth="1"/>
    <col min="12034" max="12034" width="12.125" style="14" customWidth="1"/>
    <col min="12035" max="12040" width="11.125" style="14" customWidth="1"/>
    <col min="12041" max="12041" width="4.125" style="14" customWidth="1"/>
    <col min="12042" max="12288" width="11" style="14"/>
    <col min="12289" max="12289" width="13.625" style="14" customWidth="1"/>
    <col min="12290" max="12290" width="12.125" style="14" customWidth="1"/>
    <col min="12291" max="12296" width="11.125" style="14" customWidth="1"/>
    <col min="12297" max="12297" width="4.125" style="14" customWidth="1"/>
    <col min="12298" max="12544" width="11" style="14"/>
    <col min="12545" max="12545" width="13.625" style="14" customWidth="1"/>
    <col min="12546" max="12546" width="12.125" style="14" customWidth="1"/>
    <col min="12547" max="12552" width="11.125" style="14" customWidth="1"/>
    <col min="12553" max="12553" width="4.125" style="14" customWidth="1"/>
    <col min="12554" max="12800" width="11" style="14"/>
    <col min="12801" max="12801" width="13.625" style="14" customWidth="1"/>
    <col min="12802" max="12802" width="12.125" style="14" customWidth="1"/>
    <col min="12803" max="12808" width="11.125" style="14" customWidth="1"/>
    <col min="12809" max="12809" width="4.125" style="14" customWidth="1"/>
    <col min="12810" max="13056" width="11" style="14"/>
    <col min="13057" max="13057" width="13.625" style="14" customWidth="1"/>
    <col min="13058" max="13058" width="12.125" style="14" customWidth="1"/>
    <col min="13059" max="13064" width="11.125" style="14" customWidth="1"/>
    <col min="13065" max="13065" width="4.125" style="14" customWidth="1"/>
    <col min="13066" max="13312" width="11" style="14"/>
    <col min="13313" max="13313" width="13.625" style="14" customWidth="1"/>
    <col min="13314" max="13314" width="12.125" style="14" customWidth="1"/>
    <col min="13315" max="13320" width="11.125" style="14" customWidth="1"/>
    <col min="13321" max="13321" width="4.125" style="14" customWidth="1"/>
    <col min="13322" max="13568" width="11" style="14"/>
    <col min="13569" max="13569" width="13.625" style="14" customWidth="1"/>
    <col min="13570" max="13570" width="12.125" style="14" customWidth="1"/>
    <col min="13571" max="13576" width="11.125" style="14" customWidth="1"/>
    <col min="13577" max="13577" width="4.125" style="14" customWidth="1"/>
    <col min="13578" max="13824" width="11" style="14"/>
    <col min="13825" max="13825" width="13.625" style="14" customWidth="1"/>
    <col min="13826" max="13826" width="12.125" style="14" customWidth="1"/>
    <col min="13827" max="13832" width="11.125" style="14" customWidth="1"/>
    <col min="13833" max="13833" width="4.125" style="14" customWidth="1"/>
    <col min="13834" max="14080" width="11" style="14"/>
    <col min="14081" max="14081" width="13.625" style="14" customWidth="1"/>
    <col min="14082" max="14082" width="12.125" style="14" customWidth="1"/>
    <col min="14083" max="14088" width="11.125" style="14" customWidth="1"/>
    <col min="14089" max="14089" width="4.125" style="14" customWidth="1"/>
    <col min="14090" max="14336" width="11" style="14"/>
    <col min="14337" max="14337" width="13.625" style="14" customWidth="1"/>
    <col min="14338" max="14338" width="12.125" style="14" customWidth="1"/>
    <col min="14339" max="14344" width="11.125" style="14" customWidth="1"/>
    <col min="14345" max="14345" width="4.125" style="14" customWidth="1"/>
    <col min="14346" max="14592" width="11" style="14"/>
    <col min="14593" max="14593" width="13.625" style="14" customWidth="1"/>
    <col min="14594" max="14594" width="12.125" style="14" customWidth="1"/>
    <col min="14595" max="14600" width="11.125" style="14" customWidth="1"/>
    <col min="14601" max="14601" width="4.125" style="14" customWidth="1"/>
    <col min="14602" max="14848" width="11" style="14"/>
    <col min="14849" max="14849" width="13.625" style="14" customWidth="1"/>
    <col min="14850" max="14850" width="12.125" style="14" customWidth="1"/>
    <col min="14851" max="14856" width="11.125" style="14" customWidth="1"/>
    <col min="14857" max="14857" width="4.125" style="14" customWidth="1"/>
    <col min="14858" max="15104" width="11" style="14"/>
    <col min="15105" max="15105" width="13.625" style="14" customWidth="1"/>
    <col min="15106" max="15106" width="12.125" style="14" customWidth="1"/>
    <col min="15107" max="15112" width="11.125" style="14" customWidth="1"/>
    <col min="15113" max="15113" width="4.125" style="14" customWidth="1"/>
    <col min="15114" max="15360" width="11" style="14"/>
    <col min="15361" max="15361" width="13.625" style="14" customWidth="1"/>
    <col min="15362" max="15362" width="12.125" style="14" customWidth="1"/>
    <col min="15363" max="15368" width="11.125" style="14" customWidth="1"/>
    <col min="15369" max="15369" width="4.125" style="14" customWidth="1"/>
    <col min="15370" max="15616" width="11" style="14"/>
    <col min="15617" max="15617" width="13.625" style="14" customWidth="1"/>
    <col min="15618" max="15618" width="12.125" style="14" customWidth="1"/>
    <col min="15619" max="15624" width="11.125" style="14" customWidth="1"/>
    <col min="15625" max="15625" width="4.125" style="14" customWidth="1"/>
    <col min="15626" max="15872" width="11" style="14"/>
    <col min="15873" max="15873" width="13.625" style="14" customWidth="1"/>
    <col min="15874" max="15874" width="12.125" style="14" customWidth="1"/>
    <col min="15875" max="15880" width="11.125" style="14" customWidth="1"/>
    <col min="15881" max="15881" width="4.125" style="14" customWidth="1"/>
    <col min="15882" max="16128" width="11" style="14"/>
    <col min="16129" max="16129" width="13.625" style="14" customWidth="1"/>
    <col min="16130" max="16130" width="12.125" style="14" customWidth="1"/>
    <col min="16131" max="16136" width="11.125" style="14" customWidth="1"/>
    <col min="16137" max="16137" width="4.125" style="14" customWidth="1"/>
    <col min="16138" max="16384" width="11" style="14"/>
  </cols>
  <sheetData>
    <row r="1" spans="1:8" s="13" customFormat="1" ht="33.75" customHeight="1" x14ac:dyDescent="0.2">
      <c r="A1" s="11"/>
      <c r="B1" s="11"/>
      <c r="C1" s="11"/>
      <c r="D1" s="11"/>
      <c r="E1" s="11"/>
      <c r="F1" s="11"/>
      <c r="G1" s="12"/>
      <c r="H1" s="309" t="s">
        <v>44</v>
      </c>
    </row>
    <row r="2" spans="1:8" ht="11.25" customHeight="1" x14ac:dyDescent="0.2">
      <c r="H2" s="310" t="s">
        <v>339</v>
      </c>
    </row>
    <row r="3" spans="1:8" ht="21.75" customHeight="1" x14ac:dyDescent="0.25">
      <c r="A3" s="16" t="s">
        <v>340</v>
      </c>
      <c r="B3" s="17"/>
      <c r="C3" s="17"/>
      <c r="D3" s="17"/>
      <c r="E3" s="17"/>
      <c r="F3" s="17"/>
      <c r="G3" s="17"/>
      <c r="H3" s="17"/>
    </row>
    <row r="5" spans="1:8" ht="48.75" customHeight="1" x14ac:dyDescent="0.2">
      <c r="A5" s="472" t="s">
        <v>341</v>
      </c>
      <c r="B5" s="472"/>
      <c r="C5" s="472"/>
      <c r="D5" s="472"/>
      <c r="E5" s="472"/>
      <c r="F5" s="472"/>
      <c r="G5" s="472"/>
      <c r="H5" s="472"/>
    </row>
    <row r="6" spans="1:8" x14ac:dyDescent="0.2">
      <c r="A6" s="19"/>
      <c r="B6" s="19"/>
      <c r="C6" s="19"/>
      <c r="D6" s="19"/>
      <c r="E6" s="19"/>
      <c r="F6" s="19"/>
      <c r="G6" s="19"/>
      <c r="H6" s="19"/>
    </row>
    <row r="7" spans="1:8" ht="274.5" customHeight="1" x14ac:dyDescent="0.2">
      <c r="A7" s="473" t="s">
        <v>342</v>
      </c>
      <c r="B7" s="473"/>
      <c r="C7" s="473"/>
      <c r="D7" s="473"/>
      <c r="E7" s="473"/>
      <c r="F7" s="473"/>
      <c r="G7" s="473"/>
      <c r="H7" s="473"/>
    </row>
    <row r="8" spans="1:8" x14ac:dyDescent="0.2">
      <c r="A8" s="19"/>
      <c r="B8" s="19"/>
      <c r="C8" s="19"/>
      <c r="D8" s="19"/>
      <c r="E8" s="19"/>
      <c r="F8" s="19"/>
      <c r="G8" s="19"/>
      <c r="H8" s="19"/>
    </row>
    <row r="9" spans="1:8" ht="121.5" customHeight="1" x14ac:dyDescent="0.2">
      <c r="A9" s="473" t="s">
        <v>343</v>
      </c>
      <c r="B9" s="473"/>
      <c r="C9" s="473"/>
      <c r="D9" s="473"/>
      <c r="E9" s="473"/>
      <c r="F9" s="473"/>
      <c r="G9" s="473"/>
      <c r="H9" s="473"/>
    </row>
    <row r="10" spans="1:8" x14ac:dyDescent="0.2">
      <c r="A10" s="19"/>
      <c r="B10" s="22"/>
      <c r="C10" s="22"/>
      <c r="D10" s="22"/>
      <c r="E10" s="22"/>
      <c r="F10" s="22"/>
      <c r="G10" s="22"/>
      <c r="H10" s="22"/>
    </row>
    <row r="11" spans="1:8" s="311" customFormat="1" ht="48" customHeight="1" x14ac:dyDescent="0.2">
      <c r="A11" s="473" t="s">
        <v>344</v>
      </c>
      <c r="B11" s="473"/>
      <c r="C11" s="473"/>
      <c r="D11" s="473"/>
      <c r="E11" s="473"/>
      <c r="F11" s="473"/>
      <c r="G11" s="473"/>
      <c r="H11" s="473"/>
    </row>
    <row r="12" spans="1:8" s="312" customFormat="1" ht="24.75" customHeight="1" x14ac:dyDescent="0.2">
      <c r="A12" s="471" t="s">
        <v>345</v>
      </c>
      <c r="B12" s="473"/>
      <c r="C12" s="473"/>
      <c r="D12" s="473"/>
      <c r="E12" s="473"/>
      <c r="F12" s="473"/>
      <c r="G12" s="473"/>
      <c r="H12" s="473"/>
    </row>
    <row r="13" spans="1:8" s="311" customFormat="1" ht="27" customHeight="1" x14ac:dyDescent="0.2">
      <c r="A13" s="473" t="s">
        <v>346</v>
      </c>
      <c r="B13" s="473"/>
      <c r="C13" s="473"/>
      <c r="D13" s="473"/>
      <c r="E13" s="473"/>
      <c r="F13" s="473"/>
      <c r="G13" s="473"/>
      <c r="H13" s="473"/>
    </row>
    <row r="14" spans="1:8" s="311" customFormat="1" ht="26.25" customHeight="1" x14ac:dyDescent="0.2">
      <c r="A14" s="471" t="s">
        <v>347</v>
      </c>
      <c r="B14" s="471"/>
      <c r="C14" s="471"/>
      <c r="D14" s="471"/>
      <c r="E14" s="471"/>
      <c r="F14" s="471"/>
      <c r="G14" s="471"/>
      <c r="H14" s="471"/>
    </row>
    <row r="15" spans="1:8" s="311" customFormat="1" ht="12" x14ac:dyDescent="0.2">
      <c r="A15" s="13" t="s">
        <v>348</v>
      </c>
      <c r="B15" s="13"/>
      <c r="C15" s="13"/>
      <c r="D15" s="13"/>
      <c r="E15" s="13"/>
      <c r="F15" s="13"/>
      <c r="G15" s="13"/>
      <c r="H15" s="13"/>
    </row>
    <row r="16" spans="1:8" x14ac:dyDescent="0.2">
      <c r="A16" s="19"/>
      <c r="B16" s="19"/>
      <c r="C16" s="19"/>
      <c r="D16" s="19"/>
      <c r="E16" s="19"/>
      <c r="F16" s="19"/>
      <c r="G16" s="19"/>
      <c r="H16" s="19"/>
    </row>
    <row r="17" spans="1:8" s="314" customFormat="1" ht="12" x14ac:dyDescent="0.2">
      <c r="A17" s="313" t="s">
        <v>349</v>
      </c>
      <c r="B17" s="313"/>
      <c r="C17" s="313"/>
      <c r="D17" s="313"/>
      <c r="E17" s="313"/>
      <c r="F17" s="313"/>
      <c r="G17" s="313"/>
      <c r="H17" s="313"/>
    </row>
    <row r="18" spans="1:8" x14ac:dyDescent="0.2">
      <c r="A18" s="19"/>
      <c r="B18" s="19"/>
      <c r="C18" s="19"/>
      <c r="D18" s="19"/>
      <c r="E18" s="19"/>
      <c r="F18" s="19"/>
      <c r="G18" s="19"/>
      <c r="H18" s="19"/>
    </row>
    <row r="19" spans="1:8" x14ac:dyDescent="0.2">
      <c r="A19" s="19"/>
      <c r="B19" s="19"/>
      <c r="C19" s="19"/>
      <c r="D19" s="19"/>
      <c r="E19" s="19"/>
      <c r="F19" s="19"/>
      <c r="G19" s="19"/>
      <c r="H19" s="19"/>
    </row>
    <row r="20" spans="1:8" x14ac:dyDescent="0.2">
      <c r="A20" s="19"/>
      <c r="B20" s="19"/>
      <c r="C20" s="19"/>
      <c r="D20" s="19"/>
      <c r="E20" s="19"/>
      <c r="F20" s="19"/>
      <c r="G20" s="19"/>
      <c r="H20" s="19"/>
    </row>
    <row r="21" spans="1:8" x14ac:dyDescent="0.2">
      <c r="A21" s="19"/>
      <c r="B21" s="19"/>
      <c r="C21" s="19"/>
      <c r="D21" s="19"/>
      <c r="E21" s="19"/>
      <c r="F21" s="19"/>
      <c r="G21" s="19"/>
      <c r="H21" s="19"/>
    </row>
    <row r="22" spans="1:8" x14ac:dyDescent="0.2">
      <c r="A22" s="19"/>
      <c r="B22" s="19"/>
      <c r="C22" s="19"/>
      <c r="D22" s="19"/>
      <c r="E22" s="19"/>
      <c r="F22" s="19"/>
      <c r="G22" s="19"/>
      <c r="H22" s="19"/>
    </row>
    <row r="23" spans="1:8" x14ac:dyDescent="0.2">
      <c r="A23" s="19"/>
      <c r="B23" s="19"/>
      <c r="C23" s="19"/>
      <c r="D23" s="19"/>
      <c r="E23" s="19"/>
      <c r="F23" s="19"/>
      <c r="G23" s="19"/>
      <c r="H23" s="19"/>
    </row>
    <row r="24" spans="1:8" x14ac:dyDescent="0.2">
      <c r="A24" s="19"/>
      <c r="B24" s="19"/>
      <c r="C24" s="19"/>
      <c r="D24" s="19"/>
      <c r="E24" s="19"/>
      <c r="F24" s="19"/>
      <c r="G24" s="19"/>
      <c r="H24" s="19"/>
    </row>
    <row r="25" spans="1:8" x14ac:dyDescent="0.2">
      <c r="A25" s="19"/>
      <c r="B25" s="19"/>
      <c r="C25" s="19"/>
      <c r="D25" s="19"/>
      <c r="E25" s="19"/>
      <c r="F25" s="19"/>
      <c r="G25" s="19"/>
      <c r="H25" s="19"/>
    </row>
    <row r="26" spans="1:8" x14ac:dyDescent="0.2">
      <c r="A26" s="19"/>
      <c r="B26" s="19"/>
      <c r="C26" s="19"/>
      <c r="D26" s="19"/>
      <c r="E26" s="19"/>
      <c r="F26" s="19"/>
      <c r="G26" s="19"/>
      <c r="H26" s="19"/>
    </row>
    <row r="27" spans="1:8" x14ac:dyDescent="0.2">
      <c r="A27" s="19"/>
      <c r="B27" s="19"/>
      <c r="C27" s="19"/>
      <c r="D27" s="19"/>
      <c r="E27" s="19"/>
      <c r="F27" s="19"/>
      <c r="G27" s="19"/>
      <c r="H27" s="19"/>
    </row>
    <row r="28" spans="1:8" x14ac:dyDescent="0.2">
      <c r="A28" s="19"/>
      <c r="B28" s="19"/>
      <c r="C28" s="19"/>
      <c r="D28" s="19"/>
      <c r="E28" s="19"/>
      <c r="F28" s="19"/>
      <c r="G28" s="19"/>
      <c r="H28" s="19"/>
    </row>
    <row r="29" spans="1:8" x14ac:dyDescent="0.2">
      <c r="A29" s="19"/>
      <c r="B29" s="19"/>
      <c r="C29" s="19"/>
      <c r="D29" s="19"/>
      <c r="E29" s="19"/>
      <c r="F29" s="19"/>
      <c r="G29" s="19"/>
      <c r="H29" s="19"/>
    </row>
    <row r="30" spans="1:8" x14ac:dyDescent="0.2">
      <c r="A30" s="19"/>
      <c r="B30" s="19"/>
      <c r="C30" s="19"/>
      <c r="D30" s="19"/>
      <c r="E30" s="19"/>
      <c r="F30" s="19"/>
      <c r="G30" s="19"/>
      <c r="H30" s="19"/>
    </row>
    <row r="31" spans="1:8" x14ac:dyDescent="0.2">
      <c r="A31" s="19"/>
      <c r="B31" s="19"/>
      <c r="C31" s="19"/>
      <c r="D31" s="19"/>
      <c r="E31" s="19"/>
      <c r="F31" s="19"/>
      <c r="G31" s="19"/>
      <c r="H31" s="19"/>
    </row>
    <row r="32" spans="1:8" x14ac:dyDescent="0.2">
      <c r="A32" s="19"/>
      <c r="B32" s="19"/>
      <c r="C32" s="19"/>
      <c r="D32" s="19"/>
      <c r="E32" s="19"/>
      <c r="F32" s="19"/>
      <c r="G32" s="19"/>
      <c r="H32" s="19"/>
    </row>
    <row r="33" spans="1:13" ht="24" customHeight="1" x14ac:dyDescent="0.2">
      <c r="A33" s="25"/>
      <c r="B33" s="19"/>
      <c r="C33" s="19"/>
      <c r="D33" s="19"/>
      <c r="E33" s="19"/>
      <c r="F33" s="19"/>
      <c r="G33" s="19"/>
      <c r="H33" s="19"/>
    </row>
    <row r="34" spans="1:13" x14ac:dyDescent="0.2">
      <c r="A34" s="19"/>
      <c r="B34" s="19"/>
      <c r="C34" s="19"/>
      <c r="D34" s="19"/>
      <c r="E34" s="19"/>
      <c r="F34" s="19"/>
      <c r="G34" s="19"/>
      <c r="H34" s="19"/>
    </row>
    <row r="35" spans="1:13" x14ac:dyDescent="0.2">
      <c r="A35" s="19"/>
      <c r="B35" s="19"/>
      <c r="C35" s="19"/>
      <c r="D35" s="19"/>
      <c r="E35" s="19"/>
      <c r="F35" s="19"/>
      <c r="G35" s="19"/>
      <c r="H35" s="19"/>
    </row>
    <row r="36" spans="1:13" ht="14.25" x14ac:dyDescent="0.2">
      <c r="A36" s="19"/>
      <c r="B36" s="19"/>
      <c r="C36" s="19"/>
      <c r="D36" s="19"/>
      <c r="E36" s="19"/>
      <c r="F36" s="19"/>
      <c r="G36" s="19"/>
      <c r="H36" s="19"/>
      <c r="M36" s="315"/>
    </row>
    <row r="37" spans="1:13" x14ac:dyDescent="0.2">
      <c r="A37" s="19"/>
      <c r="B37" s="19"/>
      <c r="C37" s="19"/>
      <c r="D37" s="19"/>
      <c r="E37" s="19"/>
      <c r="F37" s="19"/>
      <c r="G37" s="19"/>
      <c r="H37" s="19"/>
    </row>
    <row r="38" spans="1:13" x14ac:dyDescent="0.2">
      <c r="A38" s="19"/>
      <c r="B38" s="19"/>
      <c r="C38" s="19"/>
      <c r="D38" s="19"/>
      <c r="E38" s="19"/>
      <c r="F38" s="19"/>
      <c r="G38" s="19"/>
      <c r="H38" s="19"/>
    </row>
    <row r="39" spans="1:13" x14ac:dyDescent="0.2">
      <c r="A39" s="19"/>
      <c r="B39" s="19"/>
      <c r="C39" s="19"/>
      <c r="D39" s="19"/>
      <c r="E39" s="19"/>
      <c r="F39" s="19"/>
      <c r="G39" s="19"/>
      <c r="H39" s="19"/>
    </row>
    <row r="40" spans="1:13" x14ac:dyDescent="0.2">
      <c r="A40" s="19"/>
      <c r="B40" s="19"/>
      <c r="C40" s="19"/>
      <c r="D40" s="19"/>
      <c r="E40" s="19"/>
      <c r="F40" s="19"/>
      <c r="G40" s="19"/>
      <c r="H40" s="19"/>
    </row>
    <row r="41" spans="1:13" x14ac:dyDescent="0.2">
      <c r="A41" s="19"/>
      <c r="B41" s="19"/>
      <c r="C41" s="19"/>
      <c r="D41" s="19"/>
      <c r="E41" s="19"/>
      <c r="F41" s="19"/>
      <c r="G41" s="19"/>
      <c r="H41" s="19"/>
    </row>
    <row r="42" spans="1:13" x14ac:dyDescent="0.2">
      <c r="A42" s="19"/>
      <c r="B42" s="19"/>
      <c r="C42" s="19"/>
      <c r="D42" s="19"/>
      <c r="E42" s="19"/>
      <c r="F42" s="19"/>
      <c r="G42" s="19"/>
      <c r="H42" s="19"/>
    </row>
    <row r="43" spans="1:13" x14ac:dyDescent="0.2">
      <c r="A43" s="19"/>
      <c r="B43" s="19"/>
      <c r="C43" s="19"/>
      <c r="D43" s="19"/>
      <c r="E43" s="19"/>
      <c r="F43" s="19"/>
      <c r="G43" s="19"/>
      <c r="H43" s="19"/>
    </row>
    <row r="44" spans="1:13" x14ac:dyDescent="0.2">
      <c r="A44" s="19"/>
      <c r="B44" s="19"/>
      <c r="C44" s="19"/>
      <c r="D44" s="19"/>
      <c r="E44" s="19"/>
      <c r="F44" s="19"/>
      <c r="G44" s="19"/>
      <c r="H44" s="19"/>
    </row>
    <row r="45" spans="1:13" x14ac:dyDescent="0.2">
      <c r="A45" s="26"/>
      <c r="B45" s="19"/>
      <c r="C45" s="19"/>
      <c r="D45" s="19"/>
      <c r="E45" s="19"/>
      <c r="F45" s="19"/>
      <c r="G45" s="19"/>
      <c r="H45" s="19"/>
    </row>
    <row r="46" spans="1:13" x14ac:dyDescent="0.2">
      <c r="A46" s="19"/>
      <c r="B46" s="19"/>
      <c r="C46" s="19"/>
      <c r="D46" s="19"/>
      <c r="E46" s="19"/>
      <c r="F46" s="19"/>
      <c r="G46" s="19"/>
      <c r="H46" s="19"/>
    </row>
    <row r="47" spans="1:13" x14ac:dyDescent="0.2">
      <c r="A47" s="316"/>
      <c r="B47" s="19"/>
      <c r="C47" s="19"/>
      <c r="D47" s="19"/>
      <c r="E47" s="19"/>
      <c r="F47" s="19"/>
      <c r="G47" s="19"/>
      <c r="H47" s="19"/>
    </row>
    <row r="48" spans="1:13" ht="14.25" x14ac:dyDescent="0.2">
      <c r="A48" s="19"/>
      <c r="B48" s="19"/>
      <c r="C48" s="19"/>
      <c r="D48" s="19"/>
      <c r="E48" s="19"/>
      <c r="F48" s="19"/>
      <c r="G48" s="19"/>
      <c r="H48" s="19"/>
      <c r="L48" s="317"/>
    </row>
    <row r="49" spans="1:8" x14ac:dyDescent="0.2">
      <c r="A49" s="19"/>
      <c r="B49" s="19"/>
      <c r="C49" s="19"/>
      <c r="D49" s="19"/>
      <c r="E49" s="19"/>
      <c r="F49" s="19"/>
      <c r="G49" s="19"/>
      <c r="H49" s="19"/>
    </row>
    <row r="50" spans="1:8" x14ac:dyDescent="0.2">
      <c r="A50" s="19"/>
      <c r="B50" s="19"/>
      <c r="C50" s="19"/>
      <c r="D50" s="19"/>
      <c r="E50" s="19"/>
      <c r="F50" s="19"/>
      <c r="G50" s="19"/>
      <c r="H50" s="19"/>
    </row>
    <row r="51" spans="1:8" x14ac:dyDescent="0.2">
      <c r="A51" s="19"/>
      <c r="B51" s="19"/>
      <c r="C51" s="19"/>
      <c r="D51" s="19"/>
      <c r="E51" s="19"/>
      <c r="F51" s="19"/>
      <c r="G51" s="19"/>
      <c r="H51" s="19"/>
    </row>
    <row r="52" spans="1:8" x14ac:dyDescent="0.2">
      <c r="A52" s="19"/>
      <c r="B52" s="19"/>
      <c r="C52" s="19"/>
      <c r="D52" s="19"/>
      <c r="E52" s="19"/>
      <c r="F52" s="19"/>
      <c r="G52" s="19"/>
      <c r="H52" s="19"/>
    </row>
    <row r="53" spans="1:8" x14ac:dyDescent="0.2">
      <c r="A53" s="19"/>
      <c r="B53" s="19"/>
      <c r="C53" s="19"/>
      <c r="D53" s="19"/>
      <c r="E53" s="19"/>
      <c r="F53" s="19"/>
      <c r="G53" s="19"/>
      <c r="H53" s="19"/>
    </row>
    <row r="54" spans="1:8" ht="14.25" x14ac:dyDescent="0.2">
      <c r="A54" s="28"/>
      <c r="B54" s="29"/>
      <c r="C54" s="29"/>
      <c r="D54" s="29"/>
      <c r="E54" s="29"/>
      <c r="F54" s="47"/>
      <c r="G54" s="19"/>
      <c r="H54" s="19"/>
    </row>
    <row r="55" spans="1:8" ht="14.25" x14ac:dyDescent="0.2">
      <c r="A55" s="28"/>
      <c r="B55" s="29"/>
      <c r="C55" s="29"/>
      <c r="D55" s="29"/>
      <c r="E55" s="29"/>
      <c r="F55" s="47"/>
      <c r="G55" s="19"/>
      <c r="H55" s="19"/>
    </row>
    <row r="56" spans="1:8" ht="14.25" x14ac:dyDescent="0.2">
      <c r="A56" s="28"/>
      <c r="B56" s="29"/>
      <c r="C56" s="29"/>
      <c r="D56" s="29"/>
      <c r="E56" s="29"/>
      <c r="F56" s="47"/>
    </row>
    <row r="57" spans="1:8" ht="14.25" x14ac:dyDescent="0.2">
      <c r="A57" s="28"/>
      <c r="B57" s="29"/>
      <c r="C57" s="29"/>
      <c r="D57" s="29"/>
      <c r="E57" s="29"/>
      <c r="F57" s="47"/>
    </row>
    <row r="58" spans="1:8" ht="14.25" x14ac:dyDescent="0.2">
      <c r="A58" s="28"/>
      <c r="B58" s="29"/>
      <c r="C58" s="29"/>
      <c r="D58" s="29"/>
      <c r="E58" s="29"/>
      <c r="F58" s="47"/>
    </row>
    <row r="59" spans="1:8" ht="14.25" x14ac:dyDescent="0.2">
      <c r="A59" s="28"/>
      <c r="B59" s="29"/>
      <c r="C59" s="29"/>
      <c r="D59" s="29"/>
      <c r="E59" s="29"/>
      <c r="F59" s="47"/>
    </row>
    <row r="60" spans="1:8" ht="14.25" x14ac:dyDescent="0.2">
      <c r="A60" s="28"/>
      <c r="B60" s="29"/>
      <c r="C60" s="29"/>
      <c r="D60" s="29"/>
      <c r="E60" s="29"/>
      <c r="F60" s="47"/>
    </row>
  </sheetData>
  <mergeCells count="7">
    <mergeCell ref="A14:H14"/>
    <mergeCell ref="A5:H5"/>
    <mergeCell ref="A7:H7"/>
    <mergeCell ref="A9:H9"/>
    <mergeCell ref="A11:H11"/>
    <mergeCell ref="A12:H12"/>
    <mergeCell ref="A13:H13"/>
  </mergeCells>
  <hyperlinks>
    <hyperlink ref="A12" r:id="rId1"/>
    <hyperlink ref="A14" r:id="rId2"/>
  </hyperlinks>
  <pageMargins left="0.51181102362204722" right="0.39370078740157483" top="0.39370078740157483" bottom="0.11811023622047245" header="0.31496062992125984" footer="0.31496062992125984"/>
  <pageSetup paperSize="9" scale="93" orientation="portrait" r:id="rId3"/>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I31"/>
  <sheetViews>
    <sheetView showGridLines="0" zoomScaleNormal="100" workbookViewId="0"/>
  </sheetViews>
  <sheetFormatPr baseColWidth="10" defaultRowHeight="16.5" customHeight="1" x14ac:dyDescent="0.2"/>
  <cols>
    <col min="1" max="1" width="2.375" style="100" customWidth="1"/>
    <col min="2" max="2" width="11" style="100"/>
    <col min="3" max="3" width="45.125" style="100" customWidth="1"/>
    <col min="4" max="4" width="5" style="100" customWidth="1"/>
    <col min="5" max="5" width="18.25" style="100" customWidth="1"/>
    <col min="6" max="8" width="11" style="100"/>
    <col min="9" max="9" width="13.75" style="100" customWidth="1"/>
    <col min="10" max="256" width="11" style="100"/>
    <col min="257" max="257" width="2.375" style="100" customWidth="1"/>
    <col min="258" max="258" width="11" style="100"/>
    <col min="259" max="259" width="45.125" style="100" customWidth="1"/>
    <col min="260" max="260" width="5" style="100" customWidth="1"/>
    <col min="261" max="261" width="18.25" style="100" customWidth="1"/>
    <col min="262" max="264" width="11" style="100"/>
    <col min="265" max="265" width="13.75" style="100" customWidth="1"/>
    <col min="266" max="512" width="11" style="100"/>
    <col min="513" max="513" width="2.375" style="100" customWidth="1"/>
    <col min="514" max="514" width="11" style="100"/>
    <col min="515" max="515" width="45.125" style="100" customWidth="1"/>
    <col min="516" max="516" width="5" style="100" customWidth="1"/>
    <col min="517" max="517" width="18.25" style="100" customWidth="1"/>
    <col min="518" max="520" width="11" style="100"/>
    <col min="521" max="521" width="13.75" style="100" customWidth="1"/>
    <col min="522" max="768" width="11" style="100"/>
    <col min="769" max="769" width="2.375" style="100" customWidth="1"/>
    <col min="770" max="770" width="11" style="100"/>
    <col min="771" max="771" width="45.125" style="100" customWidth="1"/>
    <col min="772" max="772" width="5" style="100" customWidth="1"/>
    <col min="773" max="773" width="18.25" style="100" customWidth="1"/>
    <col min="774" max="776" width="11" style="100"/>
    <col min="777" max="777" width="13.75" style="100" customWidth="1"/>
    <col min="778" max="1024" width="11" style="100"/>
    <col min="1025" max="1025" width="2.375" style="100" customWidth="1"/>
    <col min="1026" max="1026" width="11" style="100"/>
    <col min="1027" max="1027" width="45.125" style="100" customWidth="1"/>
    <col min="1028" max="1028" width="5" style="100" customWidth="1"/>
    <col min="1029" max="1029" width="18.25" style="100" customWidth="1"/>
    <col min="1030" max="1032" width="11" style="100"/>
    <col min="1033" max="1033" width="13.75" style="100" customWidth="1"/>
    <col min="1034" max="1280" width="11" style="100"/>
    <col min="1281" max="1281" width="2.375" style="100" customWidth="1"/>
    <col min="1282" max="1282" width="11" style="100"/>
    <col min="1283" max="1283" width="45.125" style="100" customWidth="1"/>
    <col min="1284" max="1284" width="5" style="100" customWidth="1"/>
    <col min="1285" max="1285" width="18.25" style="100" customWidth="1"/>
    <col min="1286" max="1288" width="11" style="100"/>
    <col min="1289" max="1289" width="13.75" style="100" customWidth="1"/>
    <col min="1290" max="1536" width="11" style="100"/>
    <col min="1537" max="1537" width="2.375" style="100" customWidth="1"/>
    <col min="1538" max="1538" width="11" style="100"/>
    <col min="1539" max="1539" width="45.125" style="100" customWidth="1"/>
    <col min="1540" max="1540" width="5" style="100" customWidth="1"/>
    <col min="1541" max="1541" width="18.25" style="100" customWidth="1"/>
    <col min="1542" max="1544" width="11" style="100"/>
    <col min="1545" max="1545" width="13.75" style="100" customWidth="1"/>
    <col min="1546" max="1792" width="11" style="100"/>
    <col min="1793" max="1793" width="2.375" style="100" customWidth="1"/>
    <col min="1794" max="1794" width="11" style="100"/>
    <col min="1795" max="1795" width="45.125" style="100" customWidth="1"/>
    <col min="1796" max="1796" width="5" style="100" customWidth="1"/>
    <col min="1797" max="1797" width="18.25" style="100" customWidth="1"/>
    <col min="1798" max="1800" width="11" style="100"/>
    <col min="1801" max="1801" width="13.75" style="100" customWidth="1"/>
    <col min="1802" max="2048" width="11" style="100"/>
    <col min="2049" max="2049" width="2.375" style="100" customWidth="1"/>
    <col min="2050" max="2050" width="11" style="100"/>
    <col min="2051" max="2051" width="45.125" style="100" customWidth="1"/>
    <col min="2052" max="2052" width="5" style="100" customWidth="1"/>
    <col min="2053" max="2053" width="18.25" style="100" customWidth="1"/>
    <col min="2054" max="2056" width="11" style="100"/>
    <col min="2057" max="2057" width="13.75" style="100" customWidth="1"/>
    <col min="2058" max="2304" width="11" style="100"/>
    <col min="2305" max="2305" width="2.375" style="100" customWidth="1"/>
    <col min="2306" max="2306" width="11" style="100"/>
    <col min="2307" max="2307" width="45.125" style="100" customWidth="1"/>
    <col min="2308" max="2308" width="5" style="100" customWidth="1"/>
    <col min="2309" max="2309" width="18.25" style="100" customWidth="1"/>
    <col min="2310" max="2312" width="11" style="100"/>
    <col min="2313" max="2313" width="13.75" style="100" customWidth="1"/>
    <col min="2314" max="2560" width="11" style="100"/>
    <col min="2561" max="2561" width="2.375" style="100" customWidth="1"/>
    <col min="2562" max="2562" width="11" style="100"/>
    <col min="2563" max="2563" width="45.125" style="100" customWidth="1"/>
    <col min="2564" max="2564" width="5" style="100" customWidth="1"/>
    <col min="2565" max="2565" width="18.25" style="100" customWidth="1"/>
    <col min="2566" max="2568" width="11" style="100"/>
    <col min="2569" max="2569" width="13.75" style="100" customWidth="1"/>
    <col min="2570" max="2816" width="11" style="100"/>
    <col min="2817" max="2817" width="2.375" style="100" customWidth="1"/>
    <col min="2818" max="2818" width="11" style="100"/>
    <col min="2819" max="2819" width="45.125" style="100" customWidth="1"/>
    <col min="2820" max="2820" width="5" style="100" customWidth="1"/>
    <col min="2821" max="2821" width="18.25" style="100" customWidth="1"/>
    <col min="2822" max="2824" width="11" style="100"/>
    <col min="2825" max="2825" width="13.75" style="100" customWidth="1"/>
    <col min="2826" max="3072" width="11" style="100"/>
    <col min="3073" max="3073" width="2.375" style="100" customWidth="1"/>
    <col min="3074" max="3074" width="11" style="100"/>
    <col min="3075" max="3075" width="45.125" style="100" customWidth="1"/>
    <col min="3076" max="3076" width="5" style="100" customWidth="1"/>
    <col min="3077" max="3077" width="18.25" style="100" customWidth="1"/>
    <col min="3078" max="3080" width="11" style="100"/>
    <col min="3081" max="3081" width="13.75" style="100" customWidth="1"/>
    <col min="3082" max="3328" width="11" style="100"/>
    <col min="3329" max="3329" width="2.375" style="100" customWidth="1"/>
    <col min="3330" max="3330" width="11" style="100"/>
    <col min="3331" max="3331" width="45.125" style="100" customWidth="1"/>
    <col min="3332" max="3332" width="5" style="100" customWidth="1"/>
    <col min="3333" max="3333" width="18.25" style="100" customWidth="1"/>
    <col min="3334" max="3336" width="11" style="100"/>
    <col min="3337" max="3337" width="13.75" style="100" customWidth="1"/>
    <col min="3338" max="3584" width="11" style="100"/>
    <col min="3585" max="3585" width="2.375" style="100" customWidth="1"/>
    <col min="3586" max="3586" width="11" style="100"/>
    <col min="3587" max="3587" width="45.125" style="100" customWidth="1"/>
    <col min="3588" max="3588" width="5" style="100" customWidth="1"/>
    <col min="3589" max="3589" width="18.25" style="100" customWidth="1"/>
    <col min="3590" max="3592" width="11" style="100"/>
    <col min="3593" max="3593" width="13.75" style="100" customWidth="1"/>
    <col min="3594" max="3840" width="11" style="100"/>
    <col min="3841" max="3841" width="2.375" style="100" customWidth="1"/>
    <col min="3842" max="3842" width="11" style="100"/>
    <col min="3843" max="3843" width="45.125" style="100" customWidth="1"/>
    <col min="3844" max="3844" width="5" style="100" customWidth="1"/>
    <col min="3845" max="3845" width="18.25" style="100" customWidth="1"/>
    <col min="3846" max="3848" width="11" style="100"/>
    <col min="3849" max="3849" width="13.75" style="100" customWidth="1"/>
    <col min="3850" max="4096" width="11" style="100"/>
    <col min="4097" max="4097" width="2.375" style="100" customWidth="1"/>
    <col min="4098" max="4098" width="11" style="100"/>
    <col min="4099" max="4099" width="45.125" style="100" customWidth="1"/>
    <col min="4100" max="4100" width="5" style="100" customWidth="1"/>
    <col min="4101" max="4101" width="18.25" style="100" customWidth="1"/>
    <col min="4102" max="4104" width="11" style="100"/>
    <col min="4105" max="4105" width="13.75" style="100" customWidth="1"/>
    <col min="4106" max="4352" width="11" style="100"/>
    <col min="4353" max="4353" width="2.375" style="100" customWidth="1"/>
    <col min="4354" max="4354" width="11" style="100"/>
    <col min="4355" max="4355" width="45.125" style="100" customWidth="1"/>
    <col min="4356" max="4356" width="5" style="100" customWidth="1"/>
    <col min="4357" max="4357" width="18.25" style="100" customWidth="1"/>
    <col min="4358" max="4360" width="11" style="100"/>
    <col min="4361" max="4361" width="13.75" style="100" customWidth="1"/>
    <col min="4362" max="4608" width="11" style="100"/>
    <col min="4609" max="4609" width="2.375" style="100" customWidth="1"/>
    <col min="4610" max="4610" width="11" style="100"/>
    <col min="4611" max="4611" width="45.125" style="100" customWidth="1"/>
    <col min="4612" max="4612" width="5" style="100" customWidth="1"/>
    <col min="4613" max="4613" width="18.25" style="100" customWidth="1"/>
    <col min="4614" max="4616" width="11" style="100"/>
    <col min="4617" max="4617" width="13.75" style="100" customWidth="1"/>
    <col min="4618" max="4864" width="11" style="100"/>
    <col min="4865" max="4865" width="2.375" style="100" customWidth="1"/>
    <col min="4866" max="4866" width="11" style="100"/>
    <col min="4867" max="4867" width="45.125" style="100" customWidth="1"/>
    <col min="4868" max="4868" width="5" style="100" customWidth="1"/>
    <col min="4869" max="4869" width="18.25" style="100" customWidth="1"/>
    <col min="4870" max="4872" width="11" style="100"/>
    <col min="4873" max="4873" width="13.75" style="100" customWidth="1"/>
    <col min="4874" max="5120" width="11" style="100"/>
    <col min="5121" max="5121" width="2.375" style="100" customWidth="1"/>
    <col min="5122" max="5122" width="11" style="100"/>
    <col min="5123" max="5123" width="45.125" style="100" customWidth="1"/>
    <col min="5124" max="5124" width="5" style="100" customWidth="1"/>
    <col min="5125" max="5125" width="18.25" style="100" customWidth="1"/>
    <col min="5126" max="5128" width="11" style="100"/>
    <col min="5129" max="5129" width="13.75" style="100" customWidth="1"/>
    <col min="5130" max="5376" width="11" style="100"/>
    <col min="5377" max="5377" width="2.375" style="100" customWidth="1"/>
    <col min="5378" max="5378" width="11" style="100"/>
    <col min="5379" max="5379" width="45.125" style="100" customWidth="1"/>
    <col min="5380" max="5380" width="5" style="100" customWidth="1"/>
    <col min="5381" max="5381" width="18.25" style="100" customWidth="1"/>
    <col min="5382" max="5384" width="11" style="100"/>
    <col min="5385" max="5385" width="13.75" style="100" customWidth="1"/>
    <col min="5386" max="5632" width="11" style="100"/>
    <col min="5633" max="5633" width="2.375" style="100" customWidth="1"/>
    <col min="5634" max="5634" width="11" style="100"/>
    <col min="5635" max="5635" width="45.125" style="100" customWidth="1"/>
    <col min="5636" max="5636" width="5" style="100" customWidth="1"/>
    <col min="5637" max="5637" width="18.25" style="100" customWidth="1"/>
    <col min="5638" max="5640" width="11" style="100"/>
    <col min="5641" max="5641" width="13.75" style="100" customWidth="1"/>
    <col min="5642" max="5888" width="11" style="100"/>
    <col min="5889" max="5889" width="2.375" style="100" customWidth="1"/>
    <col min="5890" max="5890" width="11" style="100"/>
    <col min="5891" max="5891" width="45.125" style="100" customWidth="1"/>
    <col min="5892" max="5892" width="5" style="100" customWidth="1"/>
    <col min="5893" max="5893" width="18.25" style="100" customWidth="1"/>
    <col min="5894" max="5896" width="11" style="100"/>
    <col min="5897" max="5897" width="13.75" style="100" customWidth="1"/>
    <col min="5898" max="6144" width="11" style="100"/>
    <col min="6145" max="6145" width="2.375" style="100" customWidth="1"/>
    <col min="6146" max="6146" width="11" style="100"/>
    <col min="6147" max="6147" width="45.125" style="100" customWidth="1"/>
    <col min="6148" max="6148" width="5" style="100" customWidth="1"/>
    <col min="6149" max="6149" width="18.25" style="100" customWidth="1"/>
    <col min="6150" max="6152" width="11" style="100"/>
    <col min="6153" max="6153" width="13.75" style="100" customWidth="1"/>
    <col min="6154" max="6400" width="11" style="100"/>
    <col min="6401" max="6401" width="2.375" style="100" customWidth="1"/>
    <col min="6402" max="6402" width="11" style="100"/>
    <col min="6403" max="6403" width="45.125" style="100" customWidth="1"/>
    <col min="6404" max="6404" width="5" style="100" customWidth="1"/>
    <col min="6405" max="6405" width="18.25" style="100" customWidth="1"/>
    <col min="6406" max="6408" width="11" style="100"/>
    <col min="6409" max="6409" width="13.75" style="100" customWidth="1"/>
    <col min="6410" max="6656" width="11" style="100"/>
    <col min="6657" max="6657" width="2.375" style="100" customWidth="1"/>
    <col min="6658" max="6658" width="11" style="100"/>
    <col min="6659" max="6659" width="45.125" style="100" customWidth="1"/>
    <col min="6660" max="6660" width="5" style="100" customWidth="1"/>
    <col min="6661" max="6661" width="18.25" style="100" customWidth="1"/>
    <col min="6662" max="6664" width="11" style="100"/>
    <col min="6665" max="6665" width="13.75" style="100" customWidth="1"/>
    <col min="6666" max="6912" width="11" style="100"/>
    <col min="6913" max="6913" width="2.375" style="100" customWidth="1"/>
    <col min="6914" max="6914" width="11" style="100"/>
    <col min="6915" max="6915" width="45.125" style="100" customWidth="1"/>
    <col min="6916" max="6916" width="5" style="100" customWidth="1"/>
    <col min="6917" max="6917" width="18.25" style="100" customWidth="1"/>
    <col min="6918" max="6920" width="11" style="100"/>
    <col min="6921" max="6921" width="13.75" style="100" customWidth="1"/>
    <col min="6922" max="7168" width="11" style="100"/>
    <col min="7169" max="7169" width="2.375" style="100" customWidth="1"/>
    <col min="7170" max="7170" width="11" style="100"/>
    <col min="7171" max="7171" width="45.125" style="100" customWidth="1"/>
    <col min="7172" max="7172" width="5" style="100" customWidth="1"/>
    <col min="7173" max="7173" width="18.25" style="100" customWidth="1"/>
    <col min="7174" max="7176" width="11" style="100"/>
    <col min="7177" max="7177" width="13.75" style="100" customWidth="1"/>
    <col min="7178" max="7424" width="11" style="100"/>
    <col min="7425" max="7425" width="2.375" style="100" customWidth="1"/>
    <col min="7426" max="7426" width="11" style="100"/>
    <col min="7427" max="7427" width="45.125" style="100" customWidth="1"/>
    <col min="7428" max="7428" width="5" style="100" customWidth="1"/>
    <col min="7429" max="7429" width="18.25" style="100" customWidth="1"/>
    <col min="7430" max="7432" width="11" style="100"/>
    <col min="7433" max="7433" width="13.75" style="100" customWidth="1"/>
    <col min="7434" max="7680" width="11" style="100"/>
    <col min="7681" max="7681" width="2.375" style="100" customWidth="1"/>
    <col min="7682" max="7682" width="11" style="100"/>
    <col min="7683" max="7683" width="45.125" style="100" customWidth="1"/>
    <col min="7684" max="7684" width="5" style="100" customWidth="1"/>
    <col min="7685" max="7685" width="18.25" style="100" customWidth="1"/>
    <col min="7686" max="7688" width="11" style="100"/>
    <col min="7689" max="7689" width="13.75" style="100" customWidth="1"/>
    <col min="7690" max="7936" width="11" style="100"/>
    <col min="7937" max="7937" width="2.375" style="100" customWidth="1"/>
    <col min="7938" max="7938" width="11" style="100"/>
    <col min="7939" max="7939" width="45.125" style="100" customWidth="1"/>
    <col min="7940" max="7940" width="5" style="100" customWidth="1"/>
    <col min="7941" max="7941" width="18.25" style="100" customWidth="1"/>
    <col min="7942" max="7944" width="11" style="100"/>
    <col min="7945" max="7945" width="13.75" style="100" customWidth="1"/>
    <col min="7946" max="8192" width="11" style="100"/>
    <col min="8193" max="8193" width="2.375" style="100" customWidth="1"/>
    <col min="8194" max="8194" width="11" style="100"/>
    <col min="8195" max="8195" width="45.125" style="100" customWidth="1"/>
    <col min="8196" max="8196" width="5" style="100" customWidth="1"/>
    <col min="8197" max="8197" width="18.25" style="100" customWidth="1"/>
    <col min="8198" max="8200" width="11" style="100"/>
    <col min="8201" max="8201" width="13.75" style="100" customWidth="1"/>
    <col min="8202" max="8448" width="11" style="100"/>
    <col min="8449" max="8449" width="2.375" style="100" customWidth="1"/>
    <col min="8450" max="8450" width="11" style="100"/>
    <col min="8451" max="8451" width="45.125" style="100" customWidth="1"/>
    <col min="8452" max="8452" width="5" style="100" customWidth="1"/>
    <col min="8453" max="8453" width="18.25" style="100" customWidth="1"/>
    <col min="8454" max="8456" width="11" style="100"/>
    <col min="8457" max="8457" width="13.75" style="100" customWidth="1"/>
    <col min="8458" max="8704" width="11" style="100"/>
    <col min="8705" max="8705" width="2.375" style="100" customWidth="1"/>
    <col min="8706" max="8706" width="11" style="100"/>
    <col min="8707" max="8707" width="45.125" style="100" customWidth="1"/>
    <col min="8708" max="8708" width="5" style="100" customWidth="1"/>
    <col min="8709" max="8709" width="18.25" style="100" customWidth="1"/>
    <col min="8710" max="8712" width="11" style="100"/>
    <col min="8713" max="8713" width="13.75" style="100" customWidth="1"/>
    <col min="8714" max="8960" width="11" style="100"/>
    <col min="8961" max="8961" width="2.375" style="100" customWidth="1"/>
    <col min="8962" max="8962" width="11" style="100"/>
    <col min="8963" max="8963" width="45.125" style="100" customWidth="1"/>
    <col min="8964" max="8964" width="5" style="100" customWidth="1"/>
    <col min="8965" max="8965" width="18.25" style="100" customWidth="1"/>
    <col min="8966" max="8968" width="11" style="100"/>
    <col min="8969" max="8969" width="13.75" style="100" customWidth="1"/>
    <col min="8970" max="9216" width="11" style="100"/>
    <col min="9217" max="9217" width="2.375" style="100" customWidth="1"/>
    <col min="9218" max="9218" width="11" style="100"/>
    <col min="9219" max="9219" width="45.125" style="100" customWidth="1"/>
    <col min="9220" max="9220" width="5" style="100" customWidth="1"/>
    <col min="9221" max="9221" width="18.25" style="100" customWidth="1"/>
    <col min="9222" max="9224" width="11" style="100"/>
    <col min="9225" max="9225" width="13.75" style="100" customWidth="1"/>
    <col min="9226" max="9472" width="11" style="100"/>
    <col min="9473" max="9473" width="2.375" style="100" customWidth="1"/>
    <col min="9474" max="9474" width="11" style="100"/>
    <col min="9475" max="9475" width="45.125" style="100" customWidth="1"/>
    <col min="9476" max="9476" width="5" style="100" customWidth="1"/>
    <col min="9477" max="9477" width="18.25" style="100" customWidth="1"/>
    <col min="9478" max="9480" width="11" style="100"/>
    <col min="9481" max="9481" width="13.75" style="100" customWidth="1"/>
    <col min="9482" max="9728" width="11" style="100"/>
    <col min="9729" max="9729" width="2.375" style="100" customWidth="1"/>
    <col min="9730" max="9730" width="11" style="100"/>
    <col min="9731" max="9731" width="45.125" style="100" customWidth="1"/>
    <col min="9732" max="9732" width="5" style="100" customWidth="1"/>
    <col min="9733" max="9733" width="18.25" style="100" customWidth="1"/>
    <col min="9734" max="9736" width="11" style="100"/>
    <col min="9737" max="9737" width="13.75" style="100" customWidth="1"/>
    <col min="9738" max="9984" width="11" style="100"/>
    <col min="9985" max="9985" width="2.375" style="100" customWidth="1"/>
    <col min="9986" max="9986" width="11" style="100"/>
    <col min="9987" max="9987" width="45.125" style="100" customWidth="1"/>
    <col min="9988" max="9988" width="5" style="100" customWidth="1"/>
    <col min="9989" max="9989" width="18.25" style="100" customWidth="1"/>
    <col min="9990" max="9992" width="11" style="100"/>
    <col min="9993" max="9993" width="13.75" style="100" customWidth="1"/>
    <col min="9994" max="10240" width="11" style="100"/>
    <col min="10241" max="10241" width="2.375" style="100" customWidth="1"/>
    <col min="10242" max="10242" width="11" style="100"/>
    <col min="10243" max="10243" width="45.125" style="100" customWidth="1"/>
    <col min="10244" max="10244" width="5" style="100" customWidth="1"/>
    <col min="10245" max="10245" width="18.25" style="100" customWidth="1"/>
    <col min="10246" max="10248" width="11" style="100"/>
    <col min="10249" max="10249" width="13.75" style="100" customWidth="1"/>
    <col min="10250" max="10496" width="11" style="100"/>
    <col min="10497" max="10497" width="2.375" style="100" customWidth="1"/>
    <col min="10498" max="10498" width="11" style="100"/>
    <col min="10499" max="10499" width="45.125" style="100" customWidth="1"/>
    <col min="10500" max="10500" width="5" style="100" customWidth="1"/>
    <col min="10501" max="10501" width="18.25" style="100" customWidth="1"/>
    <col min="10502" max="10504" width="11" style="100"/>
    <col min="10505" max="10505" width="13.75" style="100" customWidth="1"/>
    <col min="10506" max="10752" width="11" style="100"/>
    <col min="10753" max="10753" width="2.375" style="100" customWidth="1"/>
    <col min="10754" max="10754" width="11" style="100"/>
    <col min="10755" max="10755" width="45.125" style="100" customWidth="1"/>
    <col min="10756" max="10756" width="5" style="100" customWidth="1"/>
    <col min="10757" max="10757" width="18.25" style="100" customWidth="1"/>
    <col min="10758" max="10760" width="11" style="100"/>
    <col min="10761" max="10761" width="13.75" style="100" customWidth="1"/>
    <col min="10762" max="11008" width="11" style="100"/>
    <col min="11009" max="11009" width="2.375" style="100" customWidth="1"/>
    <col min="11010" max="11010" width="11" style="100"/>
    <col min="11011" max="11011" width="45.125" style="100" customWidth="1"/>
    <col min="11012" max="11012" width="5" style="100" customWidth="1"/>
    <col min="11013" max="11013" width="18.25" style="100" customWidth="1"/>
    <col min="11014" max="11016" width="11" style="100"/>
    <col min="11017" max="11017" width="13.75" style="100" customWidth="1"/>
    <col min="11018" max="11264" width="11" style="100"/>
    <col min="11265" max="11265" width="2.375" style="100" customWidth="1"/>
    <col min="11266" max="11266" width="11" style="100"/>
    <col min="11267" max="11267" width="45.125" style="100" customWidth="1"/>
    <col min="11268" max="11268" width="5" style="100" customWidth="1"/>
    <col min="11269" max="11269" width="18.25" style="100" customWidth="1"/>
    <col min="11270" max="11272" width="11" style="100"/>
    <col min="11273" max="11273" width="13.75" style="100" customWidth="1"/>
    <col min="11274" max="11520" width="11" style="100"/>
    <col min="11521" max="11521" width="2.375" style="100" customWidth="1"/>
    <col min="11522" max="11522" width="11" style="100"/>
    <col min="11523" max="11523" width="45.125" style="100" customWidth="1"/>
    <col min="11524" max="11524" width="5" style="100" customWidth="1"/>
    <col min="11525" max="11525" width="18.25" style="100" customWidth="1"/>
    <col min="11526" max="11528" width="11" style="100"/>
    <col min="11529" max="11529" width="13.75" style="100" customWidth="1"/>
    <col min="11530" max="11776" width="11" style="100"/>
    <col min="11777" max="11777" width="2.375" style="100" customWidth="1"/>
    <col min="11778" max="11778" width="11" style="100"/>
    <col min="11779" max="11779" width="45.125" style="100" customWidth="1"/>
    <col min="11780" max="11780" width="5" style="100" customWidth="1"/>
    <col min="11781" max="11781" width="18.25" style="100" customWidth="1"/>
    <col min="11782" max="11784" width="11" style="100"/>
    <col min="11785" max="11785" width="13.75" style="100" customWidth="1"/>
    <col min="11786" max="12032" width="11" style="100"/>
    <col min="12033" max="12033" width="2.375" style="100" customWidth="1"/>
    <col min="12034" max="12034" width="11" style="100"/>
    <col min="12035" max="12035" width="45.125" style="100" customWidth="1"/>
    <col min="12036" max="12036" width="5" style="100" customWidth="1"/>
    <col min="12037" max="12037" width="18.25" style="100" customWidth="1"/>
    <col min="12038" max="12040" width="11" style="100"/>
    <col min="12041" max="12041" width="13.75" style="100" customWidth="1"/>
    <col min="12042" max="12288" width="11" style="100"/>
    <col min="12289" max="12289" width="2.375" style="100" customWidth="1"/>
    <col min="12290" max="12290" width="11" style="100"/>
    <col min="12291" max="12291" width="45.125" style="100" customWidth="1"/>
    <col min="12292" max="12292" width="5" style="100" customWidth="1"/>
    <col min="12293" max="12293" width="18.25" style="100" customWidth="1"/>
    <col min="12294" max="12296" width="11" style="100"/>
    <col min="12297" max="12297" width="13.75" style="100" customWidth="1"/>
    <col min="12298" max="12544" width="11" style="100"/>
    <col min="12545" max="12545" width="2.375" style="100" customWidth="1"/>
    <col min="12546" max="12546" width="11" style="100"/>
    <col min="12547" max="12547" width="45.125" style="100" customWidth="1"/>
    <col min="12548" max="12548" width="5" style="100" customWidth="1"/>
    <col min="12549" max="12549" width="18.25" style="100" customWidth="1"/>
    <col min="12550" max="12552" width="11" style="100"/>
    <col min="12553" max="12553" width="13.75" style="100" customWidth="1"/>
    <col min="12554" max="12800" width="11" style="100"/>
    <col min="12801" max="12801" width="2.375" style="100" customWidth="1"/>
    <col min="12802" max="12802" width="11" style="100"/>
    <col min="12803" max="12803" width="45.125" style="100" customWidth="1"/>
    <col min="12804" max="12804" width="5" style="100" customWidth="1"/>
    <col min="12805" max="12805" width="18.25" style="100" customWidth="1"/>
    <col min="12806" max="12808" width="11" style="100"/>
    <col min="12809" max="12809" width="13.75" style="100" customWidth="1"/>
    <col min="12810" max="13056" width="11" style="100"/>
    <col min="13057" max="13057" width="2.375" style="100" customWidth="1"/>
    <col min="13058" max="13058" width="11" style="100"/>
    <col min="13059" max="13059" width="45.125" style="100" customWidth="1"/>
    <col min="13060" max="13060" width="5" style="100" customWidth="1"/>
    <col min="13061" max="13061" width="18.25" style="100" customWidth="1"/>
    <col min="13062" max="13064" width="11" style="100"/>
    <col min="13065" max="13065" width="13.75" style="100" customWidth="1"/>
    <col min="13066" max="13312" width="11" style="100"/>
    <col min="13313" max="13313" width="2.375" style="100" customWidth="1"/>
    <col min="13314" max="13314" width="11" style="100"/>
    <col min="13315" max="13315" width="45.125" style="100" customWidth="1"/>
    <col min="13316" max="13316" width="5" style="100" customWidth="1"/>
    <col min="13317" max="13317" width="18.25" style="100" customWidth="1"/>
    <col min="13318" max="13320" width="11" style="100"/>
    <col min="13321" max="13321" width="13.75" style="100" customWidth="1"/>
    <col min="13322" max="13568" width="11" style="100"/>
    <col min="13569" max="13569" width="2.375" style="100" customWidth="1"/>
    <col min="13570" max="13570" width="11" style="100"/>
    <col min="13571" max="13571" width="45.125" style="100" customWidth="1"/>
    <col min="13572" max="13572" width="5" style="100" customWidth="1"/>
    <col min="13573" max="13573" width="18.25" style="100" customWidth="1"/>
    <col min="13574" max="13576" width="11" style="100"/>
    <col min="13577" max="13577" width="13.75" style="100" customWidth="1"/>
    <col min="13578" max="13824" width="11" style="100"/>
    <col min="13825" max="13825" width="2.375" style="100" customWidth="1"/>
    <col min="13826" max="13826" width="11" style="100"/>
    <col min="13827" max="13827" width="45.125" style="100" customWidth="1"/>
    <col min="13828" max="13828" width="5" style="100" customWidth="1"/>
    <col min="13829" max="13829" width="18.25" style="100" customWidth="1"/>
    <col min="13830" max="13832" width="11" style="100"/>
    <col min="13833" max="13833" width="13.75" style="100" customWidth="1"/>
    <col min="13834" max="14080" width="11" style="100"/>
    <col min="14081" max="14081" width="2.375" style="100" customWidth="1"/>
    <col min="14082" max="14082" width="11" style="100"/>
    <col min="14083" max="14083" width="45.125" style="100" customWidth="1"/>
    <col min="14084" max="14084" width="5" style="100" customWidth="1"/>
    <col min="14085" max="14085" width="18.25" style="100" customWidth="1"/>
    <col min="14086" max="14088" width="11" style="100"/>
    <col min="14089" max="14089" width="13.75" style="100" customWidth="1"/>
    <col min="14090" max="14336" width="11" style="100"/>
    <col min="14337" max="14337" width="2.375" style="100" customWidth="1"/>
    <col min="14338" max="14338" width="11" style="100"/>
    <col min="14339" max="14339" width="45.125" style="100" customWidth="1"/>
    <col min="14340" max="14340" width="5" style="100" customWidth="1"/>
    <col min="14341" max="14341" width="18.25" style="100" customWidth="1"/>
    <col min="14342" max="14344" width="11" style="100"/>
    <col min="14345" max="14345" width="13.75" style="100" customWidth="1"/>
    <col min="14346" max="14592" width="11" style="100"/>
    <col min="14593" max="14593" width="2.375" style="100" customWidth="1"/>
    <col min="14594" max="14594" width="11" style="100"/>
    <col min="14595" max="14595" width="45.125" style="100" customWidth="1"/>
    <col min="14596" max="14596" width="5" style="100" customWidth="1"/>
    <col min="14597" max="14597" width="18.25" style="100" customWidth="1"/>
    <col min="14598" max="14600" width="11" style="100"/>
    <col min="14601" max="14601" width="13.75" style="100" customWidth="1"/>
    <col min="14602" max="14848" width="11" style="100"/>
    <col min="14849" max="14849" width="2.375" style="100" customWidth="1"/>
    <col min="14850" max="14850" width="11" style="100"/>
    <col min="14851" max="14851" width="45.125" style="100" customWidth="1"/>
    <col min="14852" max="14852" width="5" style="100" customWidth="1"/>
    <col min="14853" max="14853" width="18.25" style="100" customWidth="1"/>
    <col min="14854" max="14856" width="11" style="100"/>
    <col min="14857" max="14857" width="13.75" style="100" customWidth="1"/>
    <col min="14858" max="15104" width="11" style="100"/>
    <col min="15105" max="15105" width="2.375" style="100" customWidth="1"/>
    <col min="15106" max="15106" width="11" style="100"/>
    <col min="15107" max="15107" width="45.125" style="100" customWidth="1"/>
    <col min="15108" max="15108" width="5" style="100" customWidth="1"/>
    <col min="15109" max="15109" width="18.25" style="100" customWidth="1"/>
    <col min="15110" max="15112" width="11" style="100"/>
    <col min="15113" max="15113" width="13.75" style="100" customWidth="1"/>
    <col min="15114" max="15360" width="11" style="100"/>
    <col min="15361" max="15361" width="2.375" style="100" customWidth="1"/>
    <col min="15362" max="15362" width="11" style="100"/>
    <col min="15363" max="15363" width="45.125" style="100" customWidth="1"/>
    <col min="15364" max="15364" width="5" style="100" customWidth="1"/>
    <col min="15365" max="15365" width="18.25" style="100" customWidth="1"/>
    <col min="15366" max="15368" width="11" style="100"/>
    <col min="15369" max="15369" width="13.75" style="100" customWidth="1"/>
    <col min="15370" max="15616" width="11" style="100"/>
    <col min="15617" max="15617" width="2.375" style="100" customWidth="1"/>
    <col min="15618" max="15618" width="11" style="100"/>
    <col min="15619" max="15619" width="45.125" style="100" customWidth="1"/>
    <col min="15620" max="15620" width="5" style="100" customWidth="1"/>
    <col min="15621" max="15621" width="18.25" style="100" customWidth="1"/>
    <col min="15622" max="15624" width="11" style="100"/>
    <col min="15625" max="15625" width="13.75" style="100" customWidth="1"/>
    <col min="15626" max="15872" width="11" style="100"/>
    <col min="15873" max="15873" width="2.375" style="100" customWidth="1"/>
    <col min="15874" max="15874" width="11" style="100"/>
    <col min="15875" max="15875" width="45.125" style="100" customWidth="1"/>
    <col min="15876" max="15876" width="5" style="100" customWidth="1"/>
    <col min="15877" max="15877" width="18.25" style="100" customWidth="1"/>
    <col min="15878" max="15880" width="11" style="100"/>
    <col min="15881" max="15881" width="13.75" style="100" customWidth="1"/>
    <col min="15882" max="16128" width="11" style="100"/>
    <col min="16129" max="16129" width="2.375" style="100" customWidth="1"/>
    <col min="16130" max="16130" width="11" style="100"/>
    <col min="16131" max="16131" width="45.125" style="100" customWidth="1"/>
    <col min="16132" max="16132" width="5" style="100" customWidth="1"/>
    <col min="16133" max="16133" width="18.25" style="100" customWidth="1"/>
    <col min="16134" max="16136" width="11" style="100"/>
    <col min="16137" max="16137" width="13.75" style="100" customWidth="1"/>
    <col min="16138" max="16384" width="11" style="100"/>
  </cols>
  <sheetData>
    <row r="1" spans="1:9" s="84" customFormat="1" ht="33.75" customHeight="1" x14ac:dyDescent="0.2">
      <c r="A1" s="199"/>
      <c r="B1" s="199"/>
      <c r="C1" s="199"/>
      <c r="D1" s="199"/>
      <c r="E1" s="200" t="s">
        <v>17</v>
      </c>
      <c r="F1" s="83"/>
      <c r="G1" s="83"/>
      <c r="I1" s="83"/>
    </row>
    <row r="2" spans="1:9" s="87" customFormat="1" ht="24.75" customHeight="1" x14ac:dyDescent="0.2">
      <c r="A2" s="85"/>
      <c r="B2" s="334"/>
      <c r="C2" s="86"/>
      <c r="D2" s="86"/>
      <c r="E2" s="337" t="s">
        <v>356</v>
      </c>
      <c r="G2" s="88"/>
      <c r="H2" s="89"/>
      <c r="I2" s="89"/>
    </row>
    <row r="3" spans="1:9" s="84" customFormat="1" ht="19.5" customHeight="1" x14ac:dyDescent="0.25">
      <c r="A3" s="90" t="s">
        <v>85</v>
      </c>
      <c r="D3" s="91"/>
      <c r="E3" s="338"/>
    </row>
    <row r="4" spans="1:9" s="87" customFormat="1" ht="19.5" customHeight="1" x14ac:dyDescent="0.2">
      <c r="A4" s="85"/>
      <c r="B4" s="334"/>
      <c r="C4" s="86"/>
      <c r="D4" s="86"/>
      <c r="E4" s="86"/>
      <c r="G4" s="88"/>
      <c r="H4" s="89"/>
      <c r="I4" s="89"/>
    </row>
    <row r="5" spans="1:9" s="87" customFormat="1" ht="29.25" customHeight="1" x14ac:dyDescent="0.2">
      <c r="A5" s="483" t="s">
        <v>357</v>
      </c>
      <c r="B5" s="484"/>
      <c r="C5" s="484"/>
      <c r="D5" s="484"/>
      <c r="E5" s="484"/>
      <c r="G5" s="88"/>
      <c r="H5" s="89"/>
      <c r="I5" s="89"/>
    </row>
    <row r="6" spans="1:9" s="87" customFormat="1" ht="12.75" customHeight="1" x14ac:dyDescent="0.2">
      <c r="A6" s="85"/>
      <c r="B6" s="334"/>
      <c r="C6" s="86"/>
      <c r="D6" s="86"/>
      <c r="E6" s="86"/>
      <c r="G6" s="88"/>
      <c r="H6" s="89"/>
      <c r="I6" s="89"/>
    </row>
    <row r="7" spans="1:9" s="88" customFormat="1" ht="12.75" customHeight="1" x14ac:dyDescent="0.2">
      <c r="A7" s="94"/>
      <c r="B7" s="482" t="s">
        <v>86</v>
      </c>
      <c r="C7" s="482"/>
      <c r="D7" s="482"/>
      <c r="E7" s="95"/>
      <c r="H7" s="89"/>
      <c r="I7" s="89"/>
    </row>
    <row r="8" spans="1:9" s="88" customFormat="1" ht="12.75" customHeight="1" x14ac:dyDescent="0.2">
      <c r="A8" s="94" t="s">
        <v>87</v>
      </c>
      <c r="B8" s="482" t="s">
        <v>88</v>
      </c>
      <c r="C8" s="482"/>
      <c r="D8" s="339"/>
      <c r="E8" s="95"/>
      <c r="H8" s="89"/>
      <c r="I8" s="89"/>
    </row>
    <row r="9" spans="1:9" s="88" customFormat="1" ht="12.75" customHeight="1" x14ac:dyDescent="0.2">
      <c r="A9" s="94"/>
      <c r="B9" s="474" t="s">
        <v>89</v>
      </c>
      <c r="C9" s="474"/>
      <c r="D9" s="339"/>
      <c r="E9" s="95"/>
      <c r="H9" s="89"/>
      <c r="I9" s="89"/>
    </row>
    <row r="10" spans="1:9" s="88" customFormat="1" ht="12.75" customHeight="1" x14ac:dyDescent="0.2">
      <c r="A10" s="94"/>
      <c r="B10" s="481" t="s">
        <v>90</v>
      </c>
      <c r="C10" s="481"/>
      <c r="D10" s="96"/>
      <c r="E10" s="95"/>
      <c r="G10" s="97"/>
      <c r="H10" s="75"/>
      <c r="I10" s="75"/>
    </row>
    <row r="11" spans="1:9" s="88" customFormat="1" ht="12.75" customHeight="1" x14ac:dyDescent="0.2">
      <c r="A11" s="94"/>
      <c r="B11" s="481" t="s">
        <v>91</v>
      </c>
      <c r="C11" s="482"/>
      <c r="D11" s="98"/>
      <c r="E11" s="95"/>
      <c r="G11" s="97"/>
      <c r="H11" s="92"/>
      <c r="I11" s="92"/>
    </row>
    <row r="12" spans="1:9" s="88" customFormat="1" ht="12.75" customHeight="1" x14ac:dyDescent="0.2">
      <c r="A12" s="94"/>
      <c r="B12" s="480" t="s">
        <v>92</v>
      </c>
      <c r="C12" s="480"/>
      <c r="D12" s="98"/>
      <c r="E12" s="95"/>
      <c r="G12" s="97"/>
    </row>
    <row r="13" spans="1:9" s="88" customFormat="1" ht="12.75" customHeight="1" x14ac:dyDescent="0.2">
      <c r="A13" s="94"/>
      <c r="B13" s="474" t="s">
        <v>93</v>
      </c>
      <c r="C13" s="474"/>
      <c r="D13" s="96"/>
      <c r="E13" s="95"/>
      <c r="G13" s="97"/>
    </row>
    <row r="14" spans="1:9" s="88" customFormat="1" ht="12.75" customHeight="1" x14ac:dyDescent="0.2">
      <c r="A14" s="94"/>
      <c r="B14" s="474" t="s">
        <v>94</v>
      </c>
      <c r="C14" s="474"/>
      <c r="D14" s="96"/>
      <c r="E14" s="95"/>
      <c r="G14" s="97"/>
    </row>
    <row r="15" spans="1:9" s="88" customFormat="1" ht="12.75" customHeight="1" x14ac:dyDescent="0.2">
      <c r="A15" s="94"/>
      <c r="B15" s="474" t="s">
        <v>95</v>
      </c>
      <c r="C15" s="474"/>
      <c r="D15" s="96"/>
      <c r="E15" s="95"/>
      <c r="G15" s="97"/>
    </row>
    <row r="16" spans="1:9" s="88" customFormat="1" ht="12.75" customHeight="1" x14ac:dyDescent="0.2">
      <c r="A16" s="94"/>
      <c r="B16" s="481" t="s">
        <v>96</v>
      </c>
      <c r="C16" s="482"/>
      <c r="D16" s="96"/>
      <c r="E16" s="95"/>
    </row>
    <row r="17" spans="1:9" s="88" customFormat="1" ht="12.75" customHeight="1" x14ac:dyDescent="0.2">
      <c r="A17" s="94"/>
      <c r="B17" s="481" t="s">
        <v>97</v>
      </c>
      <c r="C17" s="482"/>
      <c r="D17" s="98"/>
      <c r="E17" s="95"/>
      <c r="G17" s="87"/>
    </row>
    <row r="18" spans="1:9" s="88" customFormat="1" ht="12.75" customHeight="1" x14ac:dyDescent="0.2">
      <c r="A18" s="94"/>
      <c r="B18" s="340" t="s">
        <v>98</v>
      </c>
      <c r="C18" s="339"/>
      <c r="D18" s="98"/>
      <c r="E18" s="95"/>
      <c r="G18" s="87"/>
    </row>
    <row r="19" spans="1:9" s="88" customFormat="1" ht="12.75" customHeight="1" x14ac:dyDescent="0.2">
      <c r="A19" s="94"/>
      <c r="B19" s="474" t="s">
        <v>99</v>
      </c>
      <c r="C19" s="475"/>
      <c r="D19" s="98"/>
      <c r="E19" s="95"/>
      <c r="G19" s="87"/>
    </row>
    <row r="20" spans="1:9" s="88" customFormat="1" ht="12.75" customHeight="1" x14ac:dyDescent="0.2">
      <c r="A20" s="94"/>
      <c r="B20" s="476"/>
      <c r="C20" s="476"/>
      <c r="D20" s="96"/>
      <c r="E20" s="95"/>
      <c r="G20" s="87"/>
    </row>
    <row r="21" spans="1:9" s="87" customFormat="1" ht="13.5" customHeight="1" x14ac:dyDescent="0.2">
      <c r="A21" s="382" t="s">
        <v>358</v>
      </c>
      <c r="B21" s="477"/>
      <c r="C21" s="477"/>
      <c r="D21" s="477"/>
      <c r="E21" s="477"/>
    </row>
    <row r="22" spans="1:9" s="87" customFormat="1" ht="13.5" customHeight="1" x14ac:dyDescent="0.2">
      <c r="A22" s="334"/>
    </row>
    <row r="23" spans="1:9" s="87" customFormat="1" ht="12" customHeight="1" x14ac:dyDescent="0.2">
      <c r="A23" s="97" t="s">
        <v>100</v>
      </c>
      <c r="B23" s="341" t="s">
        <v>100</v>
      </c>
      <c r="C23" s="342"/>
      <c r="D23" s="97"/>
      <c r="E23" s="97"/>
      <c r="G23" s="100"/>
    </row>
    <row r="24" spans="1:9" s="88" customFormat="1" ht="12" customHeight="1" x14ac:dyDescent="0.2">
      <c r="A24" s="97" t="s">
        <v>90</v>
      </c>
      <c r="B24" s="341" t="s">
        <v>90</v>
      </c>
      <c r="C24" s="342"/>
      <c r="D24" s="97"/>
      <c r="E24" s="97"/>
      <c r="G24" s="100"/>
    </row>
    <row r="25" spans="1:9" s="88" customFormat="1" ht="12" customHeight="1" x14ac:dyDescent="0.2">
      <c r="A25" s="97" t="s">
        <v>91</v>
      </c>
      <c r="B25" s="341" t="s">
        <v>91</v>
      </c>
      <c r="C25" s="342"/>
      <c r="D25" s="97"/>
      <c r="E25" s="97"/>
      <c r="G25" s="100"/>
    </row>
    <row r="26" spans="1:9" s="87" customFormat="1" ht="12" customHeight="1" x14ac:dyDescent="0.2">
      <c r="A26" s="97" t="s">
        <v>101</v>
      </c>
      <c r="B26" s="341" t="s">
        <v>101</v>
      </c>
      <c r="C26" s="342"/>
      <c r="D26" s="97"/>
      <c r="E26" s="97"/>
      <c r="G26" s="100"/>
    </row>
    <row r="27" spans="1:9" s="87" customFormat="1" ht="12" customHeight="1" x14ac:dyDescent="0.2">
      <c r="A27" s="97" t="s">
        <v>92</v>
      </c>
      <c r="B27" s="341" t="s">
        <v>92</v>
      </c>
      <c r="C27" s="342"/>
      <c r="D27" s="97"/>
      <c r="E27" s="97"/>
      <c r="G27" s="343"/>
    </row>
    <row r="28" spans="1:9" ht="12" customHeight="1" x14ac:dyDescent="0.2">
      <c r="A28" s="97" t="s">
        <v>93</v>
      </c>
      <c r="B28" s="341" t="s">
        <v>93</v>
      </c>
      <c r="C28" s="342"/>
      <c r="D28" s="97"/>
      <c r="E28" s="97"/>
    </row>
    <row r="29" spans="1:9" s="87" customFormat="1" ht="12.75" customHeight="1" x14ac:dyDescent="0.2">
      <c r="A29" s="335"/>
      <c r="B29" s="335"/>
      <c r="C29" s="335"/>
      <c r="D29" s="334"/>
      <c r="E29" s="334"/>
      <c r="G29" s="92"/>
      <c r="H29" s="93"/>
      <c r="I29" s="93"/>
    </row>
    <row r="30" spans="1:9" ht="16.5" customHeight="1" x14ac:dyDescent="0.2">
      <c r="A30" s="478" t="s">
        <v>359</v>
      </c>
      <c r="B30" s="479"/>
      <c r="C30" s="479"/>
      <c r="D30" s="334"/>
      <c r="E30" s="334"/>
    </row>
    <row r="31" spans="1:9" ht="16.5" customHeight="1" x14ac:dyDescent="0.2">
      <c r="A31" s="344"/>
      <c r="B31" s="99"/>
      <c r="C31" s="99"/>
      <c r="D31" s="99"/>
      <c r="E31" s="99"/>
    </row>
  </sheetData>
  <mergeCells count="16">
    <mergeCell ref="B11:C11"/>
    <mergeCell ref="A5:E5"/>
    <mergeCell ref="B7:D7"/>
    <mergeCell ref="B8:C8"/>
    <mergeCell ref="B9:C9"/>
    <mergeCell ref="B10:C10"/>
    <mergeCell ref="B19:C19"/>
    <mergeCell ref="B20:C20"/>
    <mergeCell ref="A21:E21"/>
    <mergeCell ref="A30:C30"/>
    <mergeCell ref="B12:C12"/>
    <mergeCell ref="B13:C13"/>
    <mergeCell ref="B14:C14"/>
    <mergeCell ref="B15:C15"/>
    <mergeCell ref="B16:C16"/>
    <mergeCell ref="B17:C17"/>
  </mergeCells>
  <hyperlinks>
    <hyperlink ref="A23" r:id="rId1" tooltip="PDF-Datei öffnet in neuem Fenster." display="http://www.pub.arbeitsagentur.de/hst/services/statistik/interim/grundlagen/glossare/static/pdf/ast-glossar.pdf"/>
    <hyperlink ref="A24" r:id="rId2" tooltip="PDF-Datei öffnet in neuem Fenster." display="http://www.pub.arbeitsagentur.de/hst/services/statistik/interim/grundlagen/glossare/static/pdf/bb-glossar.pdf"/>
    <hyperlink ref="A25" r:id="rId3" tooltip="PDF-Datei öffnet in neuem Fenster." display="http://www.pub.arbeitsagentur.de/hst/services/statistik/interim/grundlagen/glossare/static/pdf/bst-glossar.pdf"/>
    <hyperlink ref="A26" r:id="rId4" tooltip="PDF-Datei öffnet in neuem Fenster." display="http://www.pub.arbeitsagentur.de/hst/services/statistik/interim/grundlagen/glossare/static/pdf/fst-glossar.pdf"/>
    <hyperlink ref="A27" r:id="rId5" tooltip="PDF-Datei öffnet in neuem Fenster." display="http://www.pub.arbeitsagentur.de/hst/services/statistik/interim/grundlagen/glossare/static/pdf/grundsicherung-glossar.pdf"/>
    <hyperlink ref="A28" r:id="rId6" tooltip="PDF-Datei öffnet in neuem Fenster." display="http://www.pub.arbeitsagentur.de/hst/services/statistik/interim/grundlagen/glossare/static/pdf/lst-glossar.pdf"/>
    <hyperlink ref="B10:C10" r:id="rId7" display="Ausbildungsstellenmarkt"/>
    <hyperlink ref="B11:C11" r:id="rId8" display="Beschäftigung"/>
    <hyperlink ref="B16:C16" r:id="rId9" display="Zeitreihen"/>
    <hyperlink ref="B17:C17" r:id="rId10" display="Eingliederungsbilanzen"/>
    <hyperlink ref="B7:D7" r:id="rId11" display="Arbeitsmarkt im Überblick"/>
    <hyperlink ref="B12:C12" r:id="rId12" display="Grundsicherung für Arbeitsuchende (SGB II)"/>
    <hyperlink ref="B13:C13" r:id="rId13" display="Leistungen SGB III"/>
    <hyperlink ref="B23" r:id="rId14"/>
    <hyperlink ref="B24" r:id="rId15"/>
    <hyperlink ref="B25" r:id="rId16"/>
    <hyperlink ref="B26" r:id="rId17"/>
    <hyperlink ref="B27" r:id="rId18"/>
    <hyperlink ref="B28" r:id="rId19"/>
    <hyperlink ref="B8" r:id="rId20" display="Arbeitslose und gemeldetes Stellenangebot"/>
    <hyperlink ref="B9:C9" r:id="rId21" display="Arbeitsmarktpolitische Maßnahmen"/>
    <hyperlink ref="B14:C14" r:id="rId22" display="Statistik nach Berufen"/>
    <hyperlink ref="B15:C15" r:id="rId23" display="Statistik nach Wirtschaftszweigen"/>
    <hyperlink ref="B19:C19" r:id="rId24" display="Kreisdaten"/>
    <hyperlink ref="B8:C8" r:id="rId25" display="Arbeitslose, Unterbeschäftigung und Arbeitsstellen"/>
    <hyperlink ref="B18" r:id="rId26"/>
    <hyperlink ref="A30" r:id="rId27" display="http://statistik.arbeitsagentur.de/Navigation/Statistik/Grundlagen/Methodische-Hinweise/Meth-Hinweise-Nav.html"/>
  </hyperlinks>
  <printOptions horizontalCentered="1"/>
  <pageMargins left="0.70866141732283472" right="0.39370078740157483" top="0.39370078740157483" bottom="0.59055118110236227" header="0.39370078740157483" footer="0.39370078740157483"/>
  <pageSetup paperSize="9" fitToWidth="0" orientation="portrait" r:id="rId28"/>
  <headerFooter alignWithMargins="0"/>
  <drawing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outlinePr summaryBelow="0"/>
  </sheetPr>
  <dimension ref="A1:L62"/>
  <sheetViews>
    <sheetView showGridLines="0" workbookViewId="0"/>
  </sheetViews>
  <sheetFormatPr baseColWidth="10" defaultColWidth="8" defaultRowHeight="12.75" x14ac:dyDescent="0.2"/>
  <cols>
    <col min="1" max="3" width="8" style="177"/>
    <col min="4" max="4" width="8.875" style="177" bestFit="1" customWidth="1"/>
    <col min="5" max="5" width="8.875" style="177" customWidth="1"/>
    <col min="6" max="16384" width="8" style="177"/>
  </cols>
  <sheetData>
    <row r="1" spans="1:12" ht="22.5" x14ac:dyDescent="0.2">
      <c r="A1" s="176" t="s">
        <v>175</v>
      </c>
    </row>
    <row r="3" spans="1:12" x14ac:dyDescent="0.2">
      <c r="A3" s="178" t="s">
        <v>116</v>
      </c>
    </row>
    <row r="4" spans="1:12" x14ac:dyDescent="0.2">
      <c r="A4" s="196" t="s">
        <v>309</v>
      </c>
    </row>
    <row r="6" spans="1:12" ht="12.75" customHeight="1" x14ac:dyDescent="0.2">
      <c r="A6" s="369" t="s">
        <v>164</v>
      </c>
      <c r="B6" s="370" t="s">
        <v>5</v>
      </c>
      <c r="C6" s="197" t="s">
        <v>111</v>
      </c>
      <c r="D6" s="368" t="s">
        <v>366</v>
      </c>
      <c r="E6" s="368"/>
      <c r="F6" s="368"/>
      <c r="G6" s="368"/>
      <c r="H6" s="368"/>
      <c r="I6" s="368"/>
      <c r="J6" s="368"/>
      <c r="K6" s="368"/>
      <c r="L6" s="368"/>
    </row>
    <row r="7" spans="1:12" ht="12.75" customHeight="1" x14ac:dyDescent="0.2">
      <c r="A7" s="369"/>
      <c r="B7" s="370"/>
      <c r="C7" s="198" t="s">
        <v>165</v>
      </c>
      <c r="D7" s="371" t="s">
        <v>166</v>
      </c>
      <c r="E7" s="371"/>
      <c r="F7" s="371"/>
      <c r="G7" s="371" t="s">
        <v>124</v>
      </c>
      <c r="H7" s="371"/>
      <c r="I7" s="371"/>
      <c r="J7" s="372" t="s">
        <v>363</v>
      </c>
      <c r="K7" s="372"/>
      <c r="L7" s="372"/>
    </row>
    <row r="8" spans="1:12" ht="21.75" x14ac:dyDescent="0.2">
      <c r="A8" s="369"/>
      <c r="B8" s="370"/>
      <c r="C8" s="198" t="s">
        <v>109</v>
      </c>
      <c r="D8" s="346" t="s">
        <v>103</v>
      </c>
      <c r="E8" s="346" t="s">
        <v>322</v>
      </c>
      <c r="F8" s="346" t="s">
        <v>123</v>
      </c>
      <c r="G8" s="346" t="s">
        <v>103</v>
      </c>
      <c r="H8" s="346" t="s">
        <v>322</v>
      </c>
      <c r="I8" s="346" t="s">
        <v>123</v>
      </c>
      <c r="J8" s="346" t="s">
        <v>103</v>
      </c>
      <c r="K8" s="346" t="s">
        <v>322</v>
      </c>
      <c r="L8" s="347" t="s">
        <v>123</v>
      </c>
    </row>
    <row r="9" spans="1:12" x14ac:dyDescent="0.2">
      <c r="A9" s="375" t="s">
        <v>166</v>
      </c>
      <c r="B9" s="376" t="s">
        <v>166</v>
      </c>
      <c r="C9" s="376"/>
      <c r="D9" s="187">
        <v>31931291</v>
      </c>
      <c r="E9" s="187">
        <v>736729</v>
      </c>
      <c r="F9" s="188">
        <v>2.3617225336000001</v>
      </c>
      <c r="G9" s="187">
        <v>366410</v>
      </c>
      <c r="H9" s="187">
        <v>43663</v>
      </c>
      <c r="I9" s="188">
        <v>13.528553325100001</v>
      </c>
      <c r="J9" s="187">
        <v>46924</v>
      </c>
      <c r="K9" s="187">
        <v>5690</v>
      </c>
      <c r="L9" s="189">
        <v>13.799291846499999</v>
      </c>
    </row>
    <row r="10" spans="1:12" x14ac:dyDescent="0.2">
      <c r="A10" s="375"/>
      <c r="B10" s="376" t="s">
        <v>135</v>
      </c>
      <c r="C10" s="376"/>
      <c r="D10" s="187">
        <v>4853498</v>
      </c>
      <c r="E10" s="187">
        <v>207831</v>
      </c>
      <c r="F10" s="188">
        <v>4.4736525455000002</v>
      </c>
      <c r="G10" s="187">
        <v>179418</v>
      </c>
      <c r="H10" s="187">
        <v>20680</v>
      </c>
      <c r="I10" s="188">
        <v>13.0277564288</v>
      </c>
      <c r="J10" s="187">
        <v>16535</v>
      </c>
      <c r="K10" s="187">
        <v>2322</v>
      </c>
      <c r="L10" s="189">
        <v>16.337156124700002</v>
      </c>
    </row>
    <row r="11" spans="1:12" ht="12.75" customHeight="1" x14ac:dyDescent="0.2">
      <c r="A11" s="375"/>
      <c r="B11" s="376" t="s">
        <v>134</v>
      </c>
      <c r="C11" s="376"/>
      <c r="D11" s="187">
        <v>18720719</v>
      </c>
      <c r="E11" s="187">
        <v>280879</v>
      </c>
      <c r="F11" s="188">
        <v>1.5232182057999999</v>
      </c>
      <c r="G11" s="187">
        <v>159808</v>
      </c>
      <c r="H11" s="187">
        <v>20737</v>
      </c>
      <c r="I11" s="188">
        <v>14.9110885807</v>
      </c>
      <c r="J11" s="187">
        <v>24134</v>
      </c>
      <c r="K11" s="187">
        <v>2958</v>
      </c>
      <c r="L11" s="189">
        <v>13.9686437476</v>
      </c>
    </row>
    <row r="12" spans="1:12" ht="12.75" customHeight="1" x14ac:dyDescent="0.2">
      <c r="A12" s="375"/>
      <c r="B12" s="376" t="s">
        <v>133</v>
      </c>
      <c r="C12" s="376"/>
      <c r="D12" s="187">
        <v>4074162</v>
      </c>
      <c r="E12" s="187">
        <v>103760</v>
      </c>
      <c r="F12" s="188">
        <v>2.6133373899999999</v>
      </c>
      <c r="G12" s="187">
        <v>13225</v>
      </c>
      <c r="H12" s="187">
        <v>1216</v>
      </c>
      <c r="I12" s="188">
        <v>10.1257390291</v>
      </c>
      <c r="J12" s="187">
        <v>2573</v>
      </c>
      <c r="K12" s="187">
        <v>205</v>
      </c>
      <c r="L12" s="189">
        <v>8.6570945946000002</v>
      </c>
    </row>
    <row r="13" spans="1:12" x14ac:dyDescent="0.2">
      <c r="A13" s="375"/>
      <c r="B13" s="376" t="s">
        <v>132</v>
      </c>
      <c r="C13" s="376"/>
      <c r="D13" s="187">
        <v>4095504</v>
      </c>
      <c r="E13" s="187">
        <v>143251</v>
      </c>
      <c r="F13" s="188">
        <v>3.6245402306000001</v>
      </c>
      <c r="G13" s="187">
        <v>13748</v>
      </c>
      <c r="H13" s="187">
        <v>1013</v>
      </c>
      <c r="I13" s="188">
        <v>7.9544562230000002</v>
      </c>
      <c r="J13" s="187">
        <v>3662</v>
      </c>
      <c r="K13" s="187">
        <v>203</v>
      </c>
      <c r="L13" s="189">
        <v>5.8687481931000001</v>
      </c>
    </row>
    <row r="14" spans="1:12" ht="12.75" customHeight="1" x14ac:dyDescent="0.2">
      <c r="A14" s="375"/>
      <c r="B14" s="376" t="s">
        <v>176</v>
      </c>
      <c r="C14" s="376"/>
      <c r="D14" s="187">
        <v>187408</v>
      </c>
      <c r="E14" s="187">
        <v>1008</v>
      </c>
      <c r="F14" s="188">
        <v>0.54077253219999999</v>
      </c>
      <c r="G14" s="187">
        <v>211</v>
      </c>
      <c r="H14" s="187">
        <v>17</v>
      </c>
      <c r="I14" s="188">
        <v>8.7628865978999997</v>
      </c>
      <c r="J14" s="187">
        <v>20</v>
      </c>
      <c r="K14" s="187">
        <v>2</v>
      </c>
      <c r="L14" s="189">
        <v>11.1111111111</v>
      </c>
    </row>
    <row r="15" spans="1:12" x14ac:dyDescent="0.2">
      <c r="A15" s="375" t="s">
        <v>167</v>
      </c>
      <c r="B15" s="376" t="s">
        <v>166</v>
      </c>
      <c r="C15" s="376"/>
      <c r="D15" s="187">
        <v>5406175</v>
      </c>
      <c r="E15" s="187">
        <v>146598</v>
      </c>
      <c r="F15" s="188">
        <v>2.7872583670000002</v>
      </c>
      <c r="G15" s="187">
        <v>56817</v>
      </c>
      <c r="H15" s="187">
        <v>5724</v>
      </c>
      <c r="I15" s="188">
        <v>11.203100229</v>
      </c>
      <c r="J15" s="187">
        <v>26802</v>
      </c>
      <c r="K15" s="187">
        <v>3171</v>
      </c>
      <c r="L15" s="189">
        <v>13.4188142694</v>
      </c>
    </row>
    <row r="16" spans="1:12" ht="12.75" customHeight="1" x14ac:dyDescent="0.2">
      <c r="A16" s="375"/>
      <c r="B16" s="376" t="s">
        <v>135</v>
      </c>
      <c r="C16" s="376"/>
      <c r="D16" s="187">
        <v>807140</v>
      </c>
      <c r="E16" s="187">
        <v>37433</v>
      </c>
      <c r="F16" s="188">
        <v>4.8632791438999998</v>
      </c>
      <c r="G16" s="187">
        <v>27202</v>
      </c>
      <c r="H16" s="187">
        <v>2640</v>
      </c>
      <c r="I16" s="188">
        <v>10.748310398199999</v>
      </c>
      <c r="J16" s="187">
        <v>10148</v>
      </c>
      <c r="K16" s="187">
        <v>1320</v>
      </c>
      <c r="L16" s="189">
        <v>14.9524241051</v>
      </c>
    </row>
    <row r="17" spans="1:12" ht="12.75" customHeight="1" x14ac:dyDescent="0.2">
      <c r="A17" s="375"/>
      <c r="B17" s="376" t="s">
        <v>134</v>
      </c>
      <c r="C17" s="376"/>
      <c r="D17" s="187">
        <v>3113461</v>
      </c>
      <c r="E17" s="187">
        <v>56037</v>
      </c>
      <c r="F17" s="188">
        <v>1.8328174306</v>
      </c>
      <c r="G17" s="187">
        <v>25277</v>
      </c>
      <c r="H17" s="187">
        <v>2776</v>
      </c>
      <c r="I17" s="188">
        <v>12.337229456499999</v>
      </c>
      <c r="J17" s="187">
        <v>14307</v>
      </c>
      <c r="K17" s="187">
        <v>1702</v>
      </c>
      <c r="L17" s="189">
        <v>13.5025783419</v>
      </c>
    </row>
    <row r="18" spans="1:12" x14ac:dyDescent="0.2">
      <c r="A18" s="375"/>
      <c r="B18" s="376" t="s">
        <v>133</v>
      </c>
      <c r="C18" s="376"/>
      <c r="D18" s="187">
        <v>724406</v>
      </c>
      <c r="E18" s="187">
        <v>22394</v>
      </c>
      <c r="F18" s="188">
        <v>3.1899739606000002</v>
      </c>
      <c r="G18" s="187">
        <v>2214</v>
      </c>
      <c r="H18" s="187">
        <v>191</v>
      </c>
      <c r="I18" s="188">
        <v>9.4414236283000008</v>
      </c>
      <c r="J18" s="187">
        <v>1051</v>
      </c>
      <c r="K18" s="187">
        <v>68</v>
      </c>
      <c r="L18" s="189">
        <v>6.9175991862000004</v>
      </c>
    </row>
    <row r="19" spans="1:12" ht="12.75" customHeight="1" x14ac:dyDescent="0.2">
      <c r="A19" s="375"/>
      <c r="B19" s="376" t="s">
        <v>132</v>
      </c>
      <c r="C19" s="376"/>
      <c r="D19" s="187">
        <v>737281</v>
      </c>
      <c r="E19" s="187">
        <v>30979</v>
      </c>
      <c r="F19" s="188">
        <v>4.3860841396000003</v>
      </c>
      <c r="G19" s="187">
        <v>2094</v>
      </c>
      <c r="H19" s="187">
        <v>109</v>
      </c>
      <c r="I19" s="188">
        <v>5.4911838791000003</v>
      </c>
      <c r="J19" s="187">
        <v>1290</v>
      </c>
      <c r="K19" s="187">
        <v>82</v>
      </c>
      <c r="L19" s="189">
        <v>6.7880794701999996</v>
      </c>
    </row>
    <row r="20" spans="1:12" x14ac:dyDescent="0.2">
      <c r="A20" s="375"/>
      <c r="B20" s="376" t="s">
        <v>176</v>
      </c>
      <c r="C20" s="376"/>
      <c r="D20" s="187">
        <v>23887</v>
      </c>
      <c r="E20" s="187">
        <v>-245</v>
      </c>
      <c r="F20" s="188">
        <v>-1.0152494613</v>
      </c>
      <c r="G20" s="187">
        <v>30</v>
      </c>
      <c r="H20" s="187">
        <v>8</v>
      </c>
      <c r="I20" s="188">
        <v>36.363636363600001</v>
      </c>
      <c r="J20" s="187">
        <v>6</v>
      </c>
      <c r="K20" s="187">
        <v>-1</v>
      </c>
      <c r="L20" s="189">
        <v>-14.285714285699999</v>
      </c>
    </row>
    <row r="21" spans="1:12" ht="12.75" customHeight="1" x14ac:dyDescent="0.2">
      <c r="A21" s="375" t="s">
        <v>120</v>
      </c>
      <c r="B21" s="376" t="s">
        <v>166</v>
      </c>
      <c r="C21" s="376"/>
      <c r="D21" s="187">
        <v>824456</v>
      </c>
      <c r="E21" s="187">
        <v>17038</v>
      </c>
      <c r="F21" s="188">
        <v>2.1101833251</v>
      </c>
      <c r="G21" s="187">
        <v>17592</v>
      </c>
      <c r="H21" s="187">
        <v>3535</v>
      </c>
      <c r="I21" s="188">
        <v>25.147613288799999</v>
      </c>
      <c r="J21" s="187">
        <v>329</v>
      </c>
      <c r="K21" s="187">
        <v>25</v>
      </c>
      <c r="L21" s="189">
        <v>8.2236842105000001</v>
      </c>
    </row>
    <row r="22" spans="1:12" ht="12.75" customHeight="1" x14ac:dyDescent="0.2">
      <c r="A22" s="375"/>
      <c r="B22" s="376" t="s">
        <v>135</v>
      </c>
      <c r="C22" s="376"/>
      <c r="D22" s="187">
        <v>126967</v>
      </c>
      <c r="E22" s="187">
        <v>6231</v>
      </c>
      <c r="F22" s="188">
        <v>5.1608468063000004</v>
      </c>
      <c r="G22" s="187">
        <v>9139</v>
      </c>
      <c r="H22" s="187">
        <v>1734</v>
      </c>
      <c r="I22" s="188">
        <v>23.4166103984</v>
      </c>
      <c r="J22" s="187">
        <v>95</v>
      </c>
      <c r="K22" s="187">
        <v>3</v>
      </c>
      <c r="L22" s="189">
        <v>3.2608695652000002</v>
      </c>
    </row>
    <row r="23" spans="1:12" x14ac:dyDescent="0.2">
      <c r="A23" s="375"/>
      <c r="B23" s="376" t="s">
        <v>134</v>
      </c>
      <c r="C23" s="376"/>
      <c r="D23" s="187">
        <v>511136</v>
      </c>
      <c r="E23" s="187">
        <v>7554</v>
      </c>
      <c r="F23" s="188">
        <v>1.5000536159</v>
      </c>
      <c r="G23" s="187">
        <v>6945</v>
      </c>
      <c r="H23" s="187">
        <v>1664</v>
      </c>
      <c r="I23" s="188">
        <v>31.509183866699999</v>
      </c>
      <c r="J23" s="187">
        <v>151</v>
      </c>
      <c r="K23" s="187">
        <v>25</v>
      </c>
      <c r="L23" s="189">
        <v>19.841269841300001</v>
      </c>
    </row>
    <row r="24" spans="1:12" ht="12.75" customHeight="1" x14ac:dyDescent="0.2">
      <c r="A24" s="375"/>
      <c r="B24" s="376" t="s">
        <v>133</v>
      </c>
      <c r="C24" s="376"/>
      <c r="D24" s="187">
        <v>92321</v>
      </c>
      <c r="E24" s="187">
        <v>1218</v>
      </c>
      <c r="F24" s="188">
        <v>1.3369482893</v>
      </c>
      <c r="G24" s="187">
        <v>659</v>
      </c>
      <c r="H24" s="187">
        <v>67</v>
      </c>
      <c r="I24" s="188">
        <v>11.317567567599999</v>
      </c>
      <c r="J24" s="187">
        <v>27</v>
      </c>
      <c r="K24" s="187">
        <v>-6</v>
      </c>
      <c r="L24" s="189">
        <v>-18.181818181800001</v>
      </c>
    </row>
    <row r="25" spans="1:12" x14ac:dyDescent="0.2">
      <c r="A25" s="375"/>
      <c r="B25" s="376" t="s">
        <v>132</v>
      </c>
      <c r="C25" s="376"/>
      <c r="D25" s="187">
        <v>86807</v>
      </c>
      <c r="E25" s="187">
        <v>2195</v>
      </c>
      <c r="F25" s="188">
        <v>2.5941946768999999</v>
      </c>
      <c r="G25" s="187">
        <v>847</v>
      </c>
      <c r="H25" s="187">
        <v>70</v>
      </c>
      <c r="I25" s="188">
        <v>9.0090090089999997</v>
      </c>
      <c r="J25" s="187">
        <v>55</v>
      </c>
      <c r="K25" s="187">
        <v>3</v>
      </c>
      <c r="L25" s="189">
        <v>5.7692307692</v>
      </c>
    </row>
    <row r="26" spans="1:12" ht="12.75" customHeight="1" x14ac:dyDescent="0.2">
      <c r="A26" s="375"/>
      <c r="B26" s="376" t="s">
        <v>176</v>
      </c>
      <c r="C26" s="376"/>
      <c r="D26" s="187">
        <v>7225</v>
      </c>
      <c r="E26" s="187">
        <v>-160</v>
      </c>
      <c r="F26" s="188">
        <v>-2.1665538252999998</v>
      </c>
      <c r="G26" s="187" t="s">
        <v>369</v>
      </c>
      <c r="H26" s="187">
        <v>0</v>
      </c>
      <c r="I26" s="188">
        <v>0</v>
      </c>
      <c r="J26" s="187" t="s">
        <v>369</v>
      </c>
      <c r="K26" s="187">
        <v>0</v>
      </c>
      <c r="L26" s="189">
        <v>0</v>
      </c>
    </row>
    <row r="27" spans="1:12" ht="12.75" customHeight="1" x14ac:dyDescent="0.2">
      <c r="A27" s="375" t="s">
        <v>168</v>
      </c>
      <c r="B27" s="376" t="s">
        <v>166</v>
      </c>
      <c r="C27" s="376"/>
      <c r="D27" s="187">
        <v>1566810</v>
      </c>
      <c r="E27" s="187">
        <v>26226</v>
      </c>
      <c r="F27" s="188">
        <v>1.7023414497</v>
      </c>
      <c r="G27" s="187">
        <v>13295</v>
      </c>
      <c r="H27" s="187">
        <v>3206</v>
      </c>
      <c r="I27" s="188">
        <v>31.777183070700001</v>
      </c>
      <c r="J27" s="187">
        <v>7179</v>
      </c>
      <c r="K27" s="187">
        <v>1624</v>
      </c>
      <c r="L27" s="189">
        <v>29.234923492299998</v>
      </c>
    </row>
    <row r="28" spans="1:12" x14ac:dyDescent="0.2">
      <c r="A28" s="375"/>
      <c r="B28" s="376" t="s">
        <v>135</v>
      </c>
      <c r="C28" s="376"/>
      <c r="D28" s="187">
        <v>212234</v>
      </c>
      <c r="E28" s="187">
        <v>7782</v>
      </c>
      <c r="F28" s="188">
        <v>3.8062723769</v>
      </c>
      <c r="G28" s="187">
        <v>5662</v>
      </c>
      <c r="H28" s="187">
        <v>1329</v>
      </c>
      <c r="I28" s="188">
        <v>30.6715901223</v>
      </c>
      <c r="J28" s="187">
        <v>2548</v>
      </c>
      <c r="K28" s="187">
        <v>664</v>
      </c>
      <c r="L28" s="189">
        <v>35.2441613588</v>
      </c>
    </row>
    <row r="29" spans="1:12" ht="12.75" customHeight="1" x14ac:dyDescent="0.2">
      <c r="A29" s="375"/>
      <c r="B29" s="376" t="s">
        <v>134</v>
      </c>
      <c r="C29" s="376"/>
      <c r="D29" s="187">
        <v>945389</v>
      </c>
      <c r="E29" s="187">
        <v>10021</v>
      </c>
      <c r="F29" s="188">
        <v>1.0713430436</v>
      </c>
      <c r="G29" s="187">
        <v>6507</v>
      </c>
      <c r="H29" s="187">
        <v>1738</v>
      </c>
      <c r="I29" s="188">
        <v>36.443698888699998</v>
      </c>
      <c r="J29" s="187">
        <v>3728</v>
      </c>
      <c r="K29" s="187">
        <v>847</v>
      </c>
      <c r="L29" s="189">
        <v>29.399514057600001</v>
      </c>
    </row>
    <row r="30" spans="1:12" x14ac:dyDescent="0.2">
      <c r="A30" s="375"/>
      <c r="B30" s="376" t="s">
        <v>133</v>
      </c>
      <c r="C30" s="376"/>
      <c r="D30" s="187">
        <v>188469</v>
      </c>
      <c r="E30" s="187">
        <v>2955</v>
      </c>
      <c r="F30" s="188">
        <v>1.5928716970000001</v>
      </c>
      <c r="G30" s="187">
        <v>394</v>
      </c>
      <c r="H30" s="187">
        <v>76</v>
      </c>
      <c r="I30" s="188">
        <v>23.899371069200001</v>
      </c>
      <c r="J30" s="187">
        <v>275</v>
      </c>
      <c r="K30" s="187">
        <v>77</v>
      </c>
      <c r="L30" s="189">
        <v>38.888888888899999</v>
      </c>
    </row>
    <row r="31" spans="1:12" ht="12.75" customHeight="1" x14ac:dyDescent="0.2">
      <c r="A31" s="375"/>
      <c r="B31" s="376" t="s">
        <v>132</v>
      </c>
      <c r="C31" s="376"/>
      <c r="D31" s="187">
        <v>210885</v>
      </c>
      <c r="E31" s="187">
        <v>5256</v>
      </c>
      <c r="F31" s="188">
        <v>2.5560596998</v>
      </c>
      <c r="G31" s="187">
        <v>731</v>
      </c>
      <c r="H31" s="187">
        <v>63</v>
      </c>
      <c r="I31" s="188">
        <v>9.4311377245999992</v>
      </c>
      <c r="J31" s="187">
        <v>628</v>
      </c>
      <c r="K31" s="187">
        <v>36</v>
      </c>
      <c r="L31" s="189">
        <v>6.0810810810999998</v>
      </c>
    </row>
    <row r="32" spans="1:12" ht="12.75" customHeight="1" x14ac:dyDescent="0.2">
      <c r="A32" s="375"/>
      <c r="B32" s="376" t="s">
        <v>176</v>
      </c>
      <c r="C32" s="376"/>
      <c r="D32" s="187">
        <v>9833</v>
      </c>
      <c r="E32" s="187">
        <v>212</v>
      </c>
      <c r="F32" s="188">
        <v>2.2035131482999999</v>
      </c>
      <c r="G32" s="187" t="s">
        <v>369</v>
      </c>
      <c r="H32" s="187">
        <v>0</v>
      </c>
      <c r="I32" s="188">
        <v>0</v>
      </c>
      <c r="J32" s="191"/>
      <c r="K32" s="191"/>
      <c r="L32" s="190"/>
    </row>
    <row r="33" spans="1:12" x14ac:dyDescent="0.2">
      <c r="A33" s="375" t="s">
        <v>169</v>
      </c>
      <c r="B33" s="376" t="s">
        <v>166</v>
      </c>
      <c r="C33" s="376"/>
      <c r="D33" s="187">
        <v>114115</v>
      </c>
      <c r="E33" s="187">
        <v>1946</v>
      </c>
      <c r="F33" s="188">
        <v>1.7348821866999999</v>
      </c>
      <c r="G33" s="187">
        <v>159</v>
      </c>
      <c r="H33" s="187">
        <v>-12</v>
      </c>
      <c r="I33" s="188">
        <v>-7.0175438595999999</v>
      </c>
      <c r="J33" s="187">
        <v>1667</v>
      </c>
      <c r="K33" s="187">
        <v>429</v>
      </c>
      <c r="L33" s="189">
        <v>34.6526655897</v>
      </c>
    </row>
    <row r="34" spans="1:12" ht="12.75" customHeight="1" x14ac:dyDescent="0.2">
      <c r="A34" s="375"/>
      <c r="B34" s="376" t="s">
        <v>135</v>
      </c>
      <c r="C34" s="376"/>
      <c r="D34" s="187">
        <v>14410</v>
      </c>
      <c r="E34" s="187">
        <v>553</v>
      </c>
      <c r="F34" s="188">
        <v>3.9907627913999999</v>
      </c>
      <c r="G34" s="187">
        <v>64</v>
      </c>
      <c r="H34" s="187">
        <v>4</v>
      </c>
      <c r="I34" s="188">
        <v>6.6666666667000003</v>
      </c>
      <c r="J34" s="187">
        <v>649</v>
      </c>
      <c r="K34" s="187">
        <v>85</v>
      </c>
      <c r="L34" s="189">
        <v>15.0709219858</v>
      </c>
    </row>
    <row r="35" spans="1:12" x14ac:dyDescent="0.2">
      <c r="A35" s="375"/>
      <c r="B35" s="376" t="s">
        <v>134</v>
      </c>
      <c r="C35" s="376"/>
      <c r="D35" s="187">
        <v>75591</v>
      </c>
      <c r="E35" s="187">
        <v>1019</v>
      </c>
      <c r="F35" s="188">
        <v>1.3664646248000001</v>
      </c>
      <c r="G35" s="187">
        <v>82</v>
      </c>
      <c r="H35" s="187">
        <v>-15</v>
      </c>
      <c r="I35" s="188">
        <v>-15.463917525799999</v>
      </c>
      <c r="J35" s="187">
        <v>917</v>
      </c>
      <c r="K35" s="187">
        <v>327</v>
      </c>
      <c r="L35" s="189">
        <v>55.4237288136</v>
      </c>
    </row>
    <row r="36" spans="1:12" ht="12.75" customHeight="1" x14ac:dyDescent="0.2">
      <c r="A36" s="375"/>
      <c r="B36" s="376" t="s">
        <v>133</v>
      </c>
      <c r="C36" s="376"/>
      <c r="D36" s="187">
        <v>11925</v>
      </c>
      <c r="E36" s="187">
        <v>155</v>
      </c>
      <c r="F36" s="188">
        <v>1.3169073917</v>
      </c>
      <c r="G36" s="187">
        <v>7</v>
      </c>
      <c r="H36" s="187">
        <v>2</v>
      </c>
      <c r="I36" s="188">
        <v>40</v>
      </c>
      <c r="J36" s="187">
        <v>34</v>
      </c>
      <c r="K36" s="187">
        <v>12</v>
      </c>
      <c r="L36" s="189">
        <v>54.5454545455</v>
      </c>
    </row>
    <row r="37" spans="1:12" ht="12.75" customHeight="1" x14ac:dyDescent="0.2">
      <c r="A37" s="375"/>
      <c r="B37" s="376" t="s">
        <v>132</v>
      </c>
      <c r="C37" s="376"/>
      <c r="D37" s="187">
        <v>10943</v>
      </c>
      <c r="E37" s="187">
        <v>189</v>
      </c>
      <c r="F37" s="188">
        <v>1.7574855868000001</v>
      </c>
      <c r="G37" s="187">
        <v>6</v>
      </c>
      <c r="H37" s="187">
        <v>-3</v>
      </c>
      <c r="I37" s="188">
        <v>-33.333333333299997</v>
      </c>
      <c r="J37" s="187">
        <v>67</v>
      </c>
      <c r="K37" s="187">
        <v>5</v>
      </c>
      <c r="L37" s="189">
        <v>8.0645161289999994</v>
      </c>
    </row>
    <row r="38" spans="1:12" x14ac:dyDescent="0.2">
      <c r="A38" s="375"/>
      <c r="B38" s="376" t="s">
        <v>176</v>
      </c>
      <c r="C38" s="376"/>
      <c r="D38" s="187">
        <v>1246</v>
      </c>
      <c r="E38" s="187">
        <v>30</v>
      </c>
      <c r="F38" s="188">
        <v>2.4671052632000001</v>
      </c>
      <c r="G38" s="191"/>
      <c r="H38" s="191"/>
      <c r="I38" s="191"/>
      <c r="J38" s="191"/>
      <c r="K38" s="191"/>
      <c r="L38" s="190"/>
    </row>
    <row r="39" spans="1:12" ht="12.75" customHeight="1" x14ac:dyDescent="0.2">
      <c r="A39" s="375" t="s">
        <v>170</v>
      </c>
      <c r="B39" s="376" t="s">
        <v>166</v>
      </c>
      <c r="C39" s="376"/>
      <c r="D39" s="187">
        <v>194987</v>
      </c>
      <c r="E39" s="187">
        <v>3158</v>
      </c>
      <c r="F39" s="188">
        <v>1.6462578650999999</v>
      </c>
      <c r="G39" s="187">
        <v>5395</v>
      </c>
      <c r="H39" s="187">
        <v>1371</v>
      </c>
      <c r="I39" s="188">
        <v>34.070576540799998</v>
      </c>
      <c r="J39" s="187">
        <v>889</v>
      </c>
      <c r="K39" s="187">
        <v>217</v>
      </c>
      <c r="L39" s="189">
        <v>32.291666666700003</v>
      </c>
    </row>
    <row r="40" spans="1:12" x14ac:dyDescent="0.2">
      <c r="A40" s="375"/>
      <c r="B40" s="376" t="s">
        <v>135</v>
      </c>
      <c r="C40" s="376"/>
      <c r="D40" s="187">
        <v>28648</v>
      </c>
      <c r="E40" s="187">
        <v>1049</v>
      </c>
      <c r="F40" s="188">
        <v>3.8008623501000001</v>
      </c>
      <c r="G40" s="187">
        <v>2523</v>
      </c>
      <c r="H40" s="187">
        <v>700</v>
      </c>
      <c r="I40" s="188">
        <v>38.398244651699997</v>
      </c>
      <c r="J40" s="187">
        <v>251</v>
      </c>
      <c r="K40" s="187">
        <v>89</v>
      </c>
      <c r="L40" s="189">
        <v>54.938271604900002</v>
      </c>
    </row>
    <row r="41" spans="1:12" ht="12.75" customHeight="1" x14ac:dyDescent="0.2">
      <c r="A41" s="375"/>
      <c r="B41" s="376" t="s">
        <v>134</v>
      </c>
      <c r="C41" s="376"/>
      <c r="D41" s="187">
        <v>124395</v>
      </c>
      <c r="E41" s="187">
        <v>1467</v>
      </c>
      <c r="F41" s="188">
        <v>1.1933814916000001</v>
      </c>
      <c r="G41" s="187">
        <v>2436</v>
      </c>
      <c r="H41" s="187">
        <v>624</v>
      </c>
      <c r="I41" s="188">
        <v>34.4370860927</v>
      </c>
      <c r="J41" s="187">
        <v>434</v>
      </c>
      <c r="K41" s="187">
        <v>98</v>
      </c>
      <c r="L41" s="189">
        <v>29.166666666699999</v>
      </c>
    </row>
    <row r="42" spans="1:12" ht="12.75" customHeight="1" x14ac:dyDescent="0.2">
      <c r="A42" s="375"/>
      <c r="B42" s="376" t="s">
        <v>133</v>
      </c>
      <c r="C42" s="376"/>
      <c r="D42" s="187">
        <v>19743</v>
      </c>
      <c r="E42" s="187">
        <v>338</v>
      </c>
      <c r="F42" s="188">
        <v>1.7418191188000001</v>
      </c>
      <c r="G42" s="187">
        <v>136</v>
      </c>
      <c r="H42" s="187">
        <v>18</v>
      </c>
      <c r="I42" s="188">
        <v>15.254237288100001</v>
      </c>
      <c r="J42" s="187">
        <v>58</v>
      </c>
      <c r="K42" s="187">
        <v>16</v>
      </c>
      <c r="L42" s="189">
        <v>38.095238095200003</v>
      </c>
    </row>
    <row r="43" spans="1:12" x14ac:dyDescent="0.2">
      <c r="A43" s="375"/>
      <c r="B43" s="376" t="s">
        <v>132</v>
      </c>
      <c r="C43" s="376"/>
      <c r="D43" s="187">
        <v>20478</v>
      </c>
      <c r="E43" s="187">
        <v>257</v>
      </c>
      <c r="F43" s="188">
        <v>1.2709559369000001</v>
      </c>
      <c r="G43" s="187">
        <v>300</v>
      </c>
      <c r="H43" s="187">
        <v>29</v>
      </c>
      <c r="I43" s="188">
        <v>10.7011070111</v>
      </c>
      <c r="J43" s="187">
        <v>146</v>
      </c>
      <c r="K43" s="187">
        <v>14</v>
      </c>
      <c r="L43" s="189">
        <v>10.6060606061</v>
      </c>
    </row>
    <row r="44" spans="1:12" ht="12.75" customHeight="1" x14ac:dyDescent="0.2">
      <c r="A44" s="375"/>
      <c r="B44" s="376" t="s">
        <v>176</v>
      </c>
      <c r="C44" s="376"/>
      <c r="D44" s="187">
        <v>1723</v>
      </c>
      <c r="E44" s="187">
        <v>47</v>
      </c>
      <c r="F44" s="188">
        <v>2.8042959427</v>
      </c>
      <c r="G44" s="191"/>
      <c r="H44" s="191"/>
      <c r="I44" s="191"/>
      <c r="J44" s="191"/>
      <c r="K44" s="191"/>
      <c r="L44" s="190"/>
    </row>
    <row r="45" spans="1:12" x14ac:dyDescent="0.2">
      <c r="A45" s="375" t="s">
        <v>171</v>
      </c>
      <c r="B45" s="376" t="s">
        <v>166</v>
      </c>
      <c r="C45" s="376"/>
      <c r="D45" s="187">
        <v>76564</v>
      </c>
      <c r="E45" s="187">
        <v>884</v>
      </c>
      <c r="F45" s="188">
        <v>1.1680761099000001</v>
      </c>
      <c r="G45" s="187">
        <v>223</v>
      </c>
      <c r="H45" s="187">
        <v>52</v>
      </c>
      <c r="I45" s="188">
        <v>30.4093567251</v>
      </c>
      <c r="J45" s="187">
        <v>966</v>
      </c>
      <c r="K45" s="187">
        <v>166</v>
      </c>
      <c r="L45" s="189">
        <v>20.75</v>
      </c>
    </row>
    <row r="46" spans="1:12" ht="12.75" customHeight="1" x14ac:dyDescent="0.2">
      <c r="A46" s="375"/>
      <c r="B46" s="376" t="s">
        <v>135</v>
      </c>
      <c r="C46" s="376"/>
      <c r="D46" s="187">
        <v>9268</v>
      </c>
      <c r="E46" s="187">
        <v>407</v>
      </c>
      <c r="F46" s="188">
        <v>4.5931610428000003</v>
      </c>
      <c r="G46" s="187">
        <v>62</v>
      </c>
      <c r="H46" s="187">
        <v>9</v>
      </c>
      <c r="I46" s="188">
        <v>16.9811320755</v>
      </c>
      <c r="J46" s="187">
        <v>320</v>
      </c>
      <c r="K46" s="187">
        <v>59</v>
      </c>
      <c r="L46" s="189">
        <v>22.605363984699999</v>
      </c>
    </row>
    <row r="47" spans="1:12" ht="12.75" customHeight="1" x14ac:dyDescent="0.2">
      <c r="A47" s="375"/>
      <c r="B47" s="376" t="s">
        <v>134</v>
      </c>
      <c r="C47" s="376"/>
      <c r="D47" s="187">
        <v>50279</v>
      </c>
      <c r="E47" s="187">
        <v>251</v>
      </c>
      <c r="F47" s="188">
        <v>0.5017190373</v>
      </c>
      <c r="G47" s="187">
        <v>131</v>
      </c>
      <c r="H47" s="187">
        <v>36</v>
      </c>
      <c r="I47" s="188">
        <v>37.894736842100002</v>
      </c>
      <c r="J47" s="187">
        <v>512</v>
      </c>
      <c r="K47" s="187">
        <v>98</v>
      </c>
      <c r="L47" s="189">
        <v>23.671497584499999</v>
      </c>
    </row>
    <row r="48" spans="1:12" x14ac:dyDescent="0.2">
      <c r="A48" s="375"/>
      <c r="B48" s="376" t="s">
        <v>133</v>
      </c>
      <c r="C48" s="376"/>
      <c r="D48" s="187">
        <v>8432</v>
      </c>
      <c r="E48" s="187">
        <v>86</v>
      </c>
      <c r="F48" s="188">
        <v>1.0304337406999999</v>
      </c>
      <c r="G48" s="187">
        <v>10</v>
      </c>
      <c r="H48" s="187">
        <v>2</v>
      </c>
      <c r="I48" s="188">
        <v>25</v>
      </c>
      <c r="J48" s="187">
        <v>49</v>
      </c>
      <c r="K48" s="187">
        <v>8</v>
      </c>
      <c r="L48" s="189">
        <v>19.512195122000001</v>
      </c>
    </row>
    <row r="49" spans="1:12" ht="12.75" customHeight="1" x14ac:dyDescent="0.2">
      <c r="A49" s="375"/>
      <c r="B49" s="376" t="s">
        <v>132</v>
      </c>
      <c r="C49" s="376"/>
      <c r="D49" s="187">
        <v>8184</v>
      </c>
      <c r="E49" s="187">
        <v>121</v>
      </c>
      <c r="F49" s="188">
        <v>1.5006821282</v>
      </c>
      <c r="G49" s="187">
        <v>20</v>
      </c>
      <c r="H49" s="187">
        <v>5</v>
      </c>
      <c r="I49" s="188">
        <v>33.333333333299997</v>
      </c>
      <c r="J49" s="187">
        <v>85</v>
      </c>
      <c r="K49" s="187">
        <v>1</v>
      </c>
      <c r="L49" s="189">
        <v>1.1904761905000001</v>
      </c>
    </row>
    <row r="50" spans="1:12" x14ac:dyDescent="0.2">
      <c r="A50" s="375"/>
      <c r="B50" s="376" t="s">
        <v>176</v>
      </c>
      <c r="C50" s="376"/>
      <c r="D50" s="187">
        <v>401</v>
      </c>
      <c r="E50" s="187">
        <v>19</v>
      </c>
      <c r="F50" s="188">
        <v>4.9738219895000002</v>
      </c>
      <c r="G50" s="191"/>
      <c r="H50" s="191"/>
      <c r="I50" s="191"/>
      <c r="J50" s="191"/>
      <c r="K50" s="191"/>
      <c r="L50" s="190"/>
    </row>
    <row r="51" spans="1:12" ht="12.75" customHeight="1" x14ac:dyDescent="0.2">
      <c r="A51" s="375" t="s">
        <v>172</v>
      </c>
      <c r="B51" s="376" t="s">
        <v>166</v>
      </c>
      <c r="C51" s="376"/>
      <c r="D51" s="187">
        <v>79950</v>
      </c>
      <c r="E51" s="187">
        <v>577</v>
      </c>
      <c r="F51" s="188">
        <v>0.72694745059999999</v>
      </c>
      <c r="G51" s="187">
        <v>185</v>
      </c>
      <c r="H51" s="187">
        <v>73</v>
      </c>
      <c r="I51" s="188">
        <v>65.178571428599994</v>
      </c>
      <c r="J51" s="187">
        <v>1211</v>
      </c>
      <c r="K51" s="187">
        <v>219</v>
      </c>
      <c r="L51" s="189">
        <v>22.076612903200001</v>
      </c>
    </row>
    <row r="52" spans="1:12" ht="12.75" customHeight="1" x14ac:dyDescent="0.2">
      <c r="A52" s="375"/>
      <c r="B52" s="376" t="s">
        <v>135</v>
      </c>
      <c r="C52" s="376"/>
      <c r="D52" s="187">
        <v>11869</v>
      </c>
      <c r="E52" s="187">
        <v>265</v>
      </c>
      <c r="F52" s="188">
        <v>2.2836952775000001</v>
      </c>
      <c r="G52" s="187">
        <v>56</v>
      </c>
      <c r="H52" s="187">
        <v>25</v>
      </c>
      <c r="I52" s="188">
        <v>80.645161290299995</v>
      </c>
      <c r="J52" s="187">
        <v>513</v>
      </c>
      <c r="K52" s="187">
        <v>99</v>
      </c>
      <c r="L52" s="189">
        <v>23.913043478300001</v>
      </c>
    </row>
    <row r="53" spans="1:12" x14ac:dyDescent="0.2">
      <c r="A53" s="375"/>
      <c r="B53" s="376" t="s">
        <v>134</v>
      </c>
      <c r="C53" s="376"/>
      <c r="D53" s="187">
        <v>50850</v>
      </c>
      <c r="E53" s="187">
        <v>255</v>
      </c>
      <c r="F53" s="188">
        <v>0.50400237179999996</v>
      </c>
      <c r="G53" s="187">
        <v>108</v>
      </c>
      <c r="H53" s="187">
        <v>43</v>
      </c>
      <c r="I53" s="188">
        <v>66.153846153800004</v>
      </c>
      <c r="J53" s="187">
        <v>609</v>
      </c>
      <c r="K53" s="187">
        <v>112</v>
      </c>
      <c r="L53" s="189">
        <v>22.535211267600001</v>
      </c>
    </row>
    <row r="54" spans="1:12" x14ac:dyDescent="0.2">
      <c r="A54" s="375"/>
      <c r="B54" s="376" t="s">
        <v>133</v>
      </c>
      <c r="C54" s="376"/>
      <c r="D54" s="187">
        <v>8328</v>
      </c>
      <c r="E54" s="187">
        <v>10</v>
      </c>
      <c r="F54" s="188">
        <v>0.120221207</v>
      </c>
      <c r="G54" s="187">
        <v>5</v>
      </c>
      <c r="H54" s="187">
        <v>2</v>
      </c>
      <c r="I54" s="188">
        <v>66.666666666699996</v>
      </c>
      <c r="J54" s="187">
        <v>36</v>
      </c>
      <c r="K54" s="187">
        <v>12</v>
      </c>
      <c r="L54" s="189">
        <v>50</v>
      </c>
    </row>
    <row r="55" spans="1:12" x14ac:dyDescent="0.2">
      <c r="A55" s="375"/>
      <c r="B55" s="376" t="s">
        <v>132</v>
      </c>
      <c r="C55" s="376"/>
      <c r="D55" s="187">
        <v>8204</v>
      </c>
      <c r="E55" s="187">
        <v>17</v>
      </c>
      <c r="F55" s="188">
        <v>0.20764626850000001</v>
      </c>
      <c r="G55" s="187">
        <v>16</v>
      </c>
      <c r="H55" s="187">
        <v>3</v>
      </c>
      <c r="I55" s="188">
        <v>23.076923076900002</v>
      </c>
      <c r="J55" s="187">
        <v>53</v>
      </c>
      <c r="K55" s="187">
        <v>-4</v>
      </c>
      <c r="L55" s="189">
        <v>-7.0175438595999999</v>
      </c>
    </row>
    <row r="56" spans="1:12" x14ac:dyDescent="0.2">
      <c r="A56" s="375"/>
      <c r="B56" s="376" t="s">
        <v>176</v>
      </c>
      <c r="C56" s="376"/>
      <c r="D56" s="187">
        <v>699</v>
      </c>
      <c r="E56" s="187">
        <v>30</v>
      </c>
      <c r="F56" s="188">
        <v>4.4843049326999997</v>
      </c>
      <c r="G56" s="191"/>
      <c r="H56" s="191"/>
      <c r="I56" s="191"/>
      <c r="J56" s="191"/>
      <c r="K56" s="191"/>
      <c r="L56" s="190"/>
    </row>
    <row r="57" spans="1:12" x14ac:dyDescent="0.2">
      <c r="A57" s="375" t="s">
        <v>173</v>
      </c>
      <c r="B57" s="376" t="s">
        <v>166</v>
      </c>
      <c r="C57" s="376"/>
      <c r="D57" s="187">
        <v>110094</v>
      </c>
      <c r="E57" s="187">
        <v>9</v>
      </c>
      <c r="F57" s="188">
        <v>8.1755006999999994E-3</v>
      </c>
      <c r="G57" s="187">
        <v>387</v>
      </c>
      <c r="H57" s="187">
        <v>94</v>
      </c>
      <c r="I57" s="188">
        <v>32.081911262799998</v>
      </c>
      <c r="J57" s="187">
        <v>326</v>
      </c>
      <c r="K57" s="187">
        <v>90</v>
      </c>
      <c r="L57" s="189">
        <v>38.135593220300002</v>
      </c>
    </row>
    <row r="58" spans="1:12" x14ac:dyDescent="0.2">
      <c r="A58" s="375"/>
      <c r="B58" s="376" t="s">
        <v>135</v>
      </c>
      <c r="C58" s="376"/>
      <c r="D58" s="187">
        <v>15389</v>
      </c>
      <c r="E58" s="187">
        <v>252</v>
      </c>
      <c r="F58" s="188">
        <v>1.6647948735</v>
      </c>
      <c r="G58" s="187">
        <v>96</v>
      </c>
      <c r="H58" s="187">
        <v>25</v>
      </c>
      <c r="I58" s="188">
        <v>35.2112676056</v>
      </c>
      <c r="J58" s="187">
        <v>146</v>
      </c>
      <c r="K58" s="187">
        <v>52</v>
      </c>
      <c r="L58" s="189">
        <v>55.319148936200001</v>
      </c>
    </row>
    <row r="59" spans="1:12" x14ac:dyDescent="0.2">
      <c r="A59" s="375"/>
      <c r="B59" s="376" t="s">
        <v>134</v>
      </c>
      <c r="C59" s="376"/>
      <c r="D59" s="187">
        <v>70889</v>
      </c>
      <c r="E59" s="187">
        <v>-346</v>
      </c>
      <c r="F59" s="188">
        <v>-0.48571629109999997</v>
      </c>
      <c r="G59" s="187">
        <v>258</v>
      </c>
      <c r="H59" s="187">
        <v>69</v>
      </c>
      <c r="I59" s="188">
        <v>36.507936507899998</v>
      </c>
      <c r="J59" s="187">
        <v>132</v>
      </c>
      <c r="K59" s="187">
        <v>31</v>
      </c>
      <c r="L59" s="189">
        <v>30.6930693069</v>
      </c>
    </row>
    <row r="60" spans="1:12" x14ac:dyDescent="0.2">
      <c r="A60" s="375"/>
      <c r="B60" s="376" t="s">
        <v>133</v>
      </c>
      <c r="C60" s="376"/>
      <c r="D60" s="187">
        <v>11095</v>
      </c>
      <c r="E60" s="187">
        <v>-18</v>
      </c>
      <c r="F60" s="188">
        <v>-0.16197246470000001</v>
      </c>
      <c r="G60" s="187">
        <v>15</v>
      </c>
      <c r="H60" s="187">
        <v>1</v>
      </c>
      <c r="I60" s="188">
        <v>7.1428571428999996</v>
      </c>
      <c r="J60" s="187">
        <v>8</v>
      </c>
      <c r="K60" s="187">
        <v>4</v>
      </c>
      <c r="L60" s="189">
        <v>100</v>
      </c>
    </row>
    <row r="61" spans="1:12" x14ac:dyDescent="0.2">
      <c r="A61" s="375"/>
      <c r="B61" s="376" t="s">
        <v>132</v>
      </c>
      <c r="C61" s="376"/>
      <c r="D61" s="187">
        <v>12135</v>
      </c>
      <c r="E61" s="187">
        <v>86</v>
      </c>
      <c r="F61" s="188">
        <v>0.71375217859999995</v>
      </c>
      <c r="G61" s="187">
        <v>17</v>
      </c>
      <c r="H61" s="187">
        <v>-1</v>
      </c>
      <c r="I61" s="188">
        <v>-5.5555555555999998</v>
      </c>
      <c r="J61" s="187">
        <v>40</v>
      </c>
      <c r="K61" s="187">
        <v>3</v>
      </c>
      <c r="L61" s="189">
        <v>8.1081081080999997</v>
      </c>
    </row>
    <row r="62" spans="1:12" x14ac:dyDescent="0.2">
      <c r="A62" s="375"/>
      <c r="B62" s="376" t="s">
        <v>176</v>
      </c>
      <c r="C62" s="376"/>
      <c r="D62" s="187">
        <v>586</v>
      </c>
      <c r="E62" s="187">
        <v>35</v>
      </c>
      <c r="F62" s="188">
        <v>6.3520871142999997</v>
      </c>
      <c r="G62" s="187" t="s">
        <v>369</v>
      </c>
      <c r="H62" s="187">
        <v>0</v>
      </c>
      <c r="I62" s="188">
        <v>0</v>
      </c>
      <c r="J62" s="191"/>
      <c r="K62" s="191"/>
      <c r="L62" s="190"/>
    </row>
  </sheetData>
  <mergeCells count="69">
    <mergeCell ref="B52:C52"/>
    <mergeCell ref="B53:C53"/>
    <mergeCell ref="A51:A56"/>
    <mergeCell ref="B54:C54"/>
    <mergeCell ref="B55:C55"/>
    <mergeCell ref="B56:C56"/>
    <mergeCell ref="B48:C48"/>
    <mergeCell ref="A45:A50"/>
    <mergeCell ref="B49:C49"/>
    <mergeCell ref="B50:C50"/>
    <mergeCell ref="B51:C51"/>
    <mergeCell ref="A39:A44"/>
    <mergeCell ref="B44:C44"/>
    <mergeCell ref="B45:C45"/>
    <mergeCell ref="B46:C46"/>
    <mergeCell ref="B47:C47"/>
    <mergeCell ref="B39:C39"/>
    <mergeCell ref="B40:C40"/>
    <mergeCell ref="B41:C41"/>
    <mergeCell ref="B42:C42"/>
    <mergeCell ref="B43:C43"/>
    <mergeCell ref="B33:C33"/>
    <mergeCell ref="A33:A38"/>
    <mergeCell ref="B34:C34"/>
    <mergeCell ref="B35:C35"/>
    <mergeCell ref="B36:C36"/>
    <mergeCell ref="B37:C37"/>
    <mergeCell ref="B38:C38"/>
    <mergeCell ref="B27:C27"/>
    <mergeCell ref="B28:C28"/>
    <mergeCell ref="A27:A32"/>
    <mergeCell ref="B29:C29"/>
    <mergeCell ref="B30:C30"/>
    <mergeCell ref="B31:C31"/>
    <mergeCell ref="B32:C32"/>
    <mergeCell ref="B23:C23"/>
    <mergeCell ref="A21:A26"/>
    <mergeCell ref="B24:C24"/>
    <mergeCell ref="B25:C25"/>
    <mergeCell ref="B26:C26"/>
    <mergeCell ref="B21:C21"/>
    <mergeCell ref="B17:C17"/>
    <mergeCell ref="B18:C18"/>
    <mergeCell ref="B9:C9"/>
    <mergeCell ref="G7:I7"/>
    <mergeCell ref="B22:C22"/>
    <mergeCell ref="A6:A8"/>
    <mergeCell ref="B6:B8"/>
    <mergeCell ref="A9:A14"/>
    <mergeCell ref="A15:A20"/>
    <mergeCell ref="D7:F7"/>
    <mergeCell ref="B13:C13"/>
    <mergeCell ref="B14:C14"/>
    <mergeCell ref="B15:C15"/>
    <mergeCell ref="B16:C16"/>
    <mergeCell ref="B10:C10"/>
    <mergeCell ref="B11:C11"/>
    <mergeCell ref="B12:C12"/>
    <mergeCell ref="B19:C19"/>
    <mergeCell ref="B20:C20"/>
    <mergeCell ref="D6:L6"/>
    <mergeCell ref="J7:L7"/>
    <mergeCell ref="A57:A62"/>
    <mergeCell ref="B57:C57"/>
    <mergeCell ref="B58:C58"/>
    <mergeCell ref="B59:C59"/>
    <mergeCell ref="B60:C60"/>
    <mergeCell ref="B61:C61"/>
    <mergeCell ref="B62:C6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L20"/>
  <sheetViews>
    <sheetView showGridLines="0" workbookViewId="0"/>
  </sheetViews>
  <sheetFormatPr baseColWidth="10" defaultRowHeight="14.25" x14ac:dyDescent="0.2"/>
  <cols>
    <col min="2" max="2" width="17.875" customWidth="1"/>
    <col min="3" max="3" width="22.75" customWidth="1"/>
    <col min="7" max="7" width="15.375" customWidth="1"/>
    <col min="9" max="9" width="15.875" customWidth="1"/>
  </cols>
  <sheetData>
    <row r="1" spans="1:12" x14ac:dyDescent="0.2">
      <c r="C1" s="268" t="s">
        <v>318</v>
      </c>
      <c r="D1">
        <v>4</v>
      </c>
      <c r="F1" s="268" t="s">
        <v>319</v>
      </c>
      <c r="G1" t="str">
        <f>VLOOKUP($D$1,$A$10:$D$19,2,FALSE)</f>
        <v>Sachsen</v>
      </c>
      <c r="H1" s="268" t="s">
        <v>320</v>
      </c>
      <c r="I1" t="str">
        <f>VLOOKUP($D$1,$A$10:$D$19,3,FALSE)</f>
        <v>968 RD Sachsen</v>
      </c>
      <c r="K1" s="268" t="s">
        <v>330</v>
      </c>
      <c r="L1" t="str">
        <f>Roh_Alo!$D$16</f>
        <v>September 2017</v>
      </c>
    </row>
    <row r="8" spans="1:12" x14ac:dyDescent="0.2">
      <c r="C8" s="181"/>
      <c r="D8" s="181"/>
    </row>
    <row r="9" spans="1:12" x14ac:dyDescent="0.2">
      <c r="A9" s="184"/>
      <c r="B9" s="184" t="s">
        <v>313</v>
      </c>
      <c r="C9" s="269" t="s">
        <v>312</v>
      </c>
      <c r="D9" s="269"/>
    </row>
    <row r="10" spans="1:12" x14ac:dyDescent="0.2">
      <c r="A10" s="184">
        <v>1</v>
      </c>
      <c r="B10" s="252" t="s">
        <v>2</v>
      </c>
      <c r="C10" s="270" t="s">
        <v>166</v>
      </c>
      <c r="D10" s="270"/>
    </row>
    <row r="11" spans="1:12" x14ac:dyDescent="0.2">
      <c r="A11" s="184">
        <v>2</v>
      </c>
      <c r="B11" s="253" t="s">
        <v>10</v>
      </c>
      <c r="C11" s="270" t="s">
        <v>167</v>
      </c>
      <c r="D11" s="270"/>
    </row>
    <row r="12" spans="1:12" x14ac:dyDescent="0.2">
      <c r="A12" s="184">
        <v>3</v>
      </c>
      <c r="B12" s="253" t="s">
        <v>11</v>
      </c>
      <c r="C12" s="270" t="s">
        <v>120</v>
      </c>
      <c r="D12" s="270"/>
    </row>
    <row r="13" spans="1:12" x14ac:dyDescent="0.2">
      <c r="A13" s="184">
        <v>4</v>
      </c>
      <c r="B13" s="253" t="s">
        <v>12</v>
      </c>
      <c r="C13" s="270" t="s">
        <v>168</v>
      </c>
      <c r="D13" s="270"/>
    </row>
    <row r="14" spans="1:12" ht="11.25" customHeight="1" x14ac:dyDescent="0.2">
      <c r="A14" s="184">
        <v>5</v>
      </c>
      <c r="B14" s="253" t="s">
        <v>108</v>
      </c>
      <c r="C14" s="270" t="s">
        <v>169</v>
      </c>
      <c r="D14" s="270"/>
    </row>
    <row r="15" spans="1:12" x14ac:dyDescent="0.2">
      <c r="A15" s="184">
        <v>6</v>
      </c>
      <c r="B15" s="253" t="s">
        <v>13</v>
      </c>
      <c r="C15" s="270" t="s">
        <v>170</v>
      </c>
      <c r="D15" s="270"/>
    </row>
    <row r="16" spans="1:12" x14ac:dyDescent="0.2">
      <c r="A16" s="184">
        <v>7</v>
      </c>
      <c r="B16" s="253" t="s">
        <v>14</v>
      </c>
      <c r="C16" s="270" t="s">
        <v>171</v>
      </c>
      <c r="D16" s="270"/>
    </row>
    <row r="17" spans="1:4" x14ac:dyDescent="0.2">
      <c r="A17" s="184">
        <v>8</v>
      </c>
      <c r="B17" s="253" t="s">
        <v>15</v>
      </c>
      <c r="C17" s="270" t="s">
        <v>172</v>
      </c>
      <c r="D17" s="270"/>
    </row>
    <row r="18" spans="1:4" x14ac:dyDescent="0.2">
      <c r="A18" s="184">
        <v>9</v>
      </c>
      <c r="B18" s="253" t="s">
        <v>16</v>
      </c>
      <c r="C18" s="270" t="s">
        <v>173</v>
      </c>
      <c r="D18" s="270"/>
    </row>
    <row r="19" spans="1:4" x14ac:dyDescent="0.2">
      <c r="A19" s="184"/>
      <c r="B19" s="184"/>
      <c r="C19" s="269"/>
      <c r="D19" s="269"/>
    </row>
    <row r="20" spans="1:4" x14ac:dyDescent="0.2">
      <c r="C20" s="181"/>
      <c r="D20" s="181"/>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F59"/>
  <sheetViews>
    <sheetView showGridLines="0" tabSelected="1" zoomScaleNormal="100" zoomScaleSheetLayoutView="100" workbookViewId="0">
      <selection activeCell="A4" sqref="A4:F4"/>
    </sheetView>
  </sheetViews>
  <sheetFormatPr baseColWidth="10" defaultColWidth="8.625" defaultRowHeight="16.5" customHeight="1" x14ac:dyDescent="0.2"/>
  <cols>
    <col min="1" max="1" width="6.5" style="55" customWidth="1"/>
    <col min="2" max="2" width="14.125" style="55" customWidth="1"/>
    <col min="3" max="3" width="42.375" style="55" customWidth="1"/>
    <col min="4" max="5" width="5" style="55" customWidth="1"/>
    <col min="6" max="6" width="10.625" style="55" customWidth="1"/>
    <col min="7" max="256" width="8.625" style="55"/>
    <col min="257" max="257" width="6.5" style="55" customWidth="1"/>
    <col min="258" max="258" width="14.125" style="55" customWidth="1"/>
    <col min="259" max="259" width="42.375" style="55" customWidth="1"/>
    <col min="260" max="261" width="5" style="55" customWidth="1"/>
    <col min="262" max="262" width="10.625" style="55" customWidth="1"/>
    <col min="263" max="512" width="8.625" style="55"/>
    <col min="513" max="513" width="6.5" style="55" customWidth="1"/>
    <col min="514" max="514" width="14.125" style="55" customWidth="1"/>
    <col min="515" max="515" width="42.375" style="55" customWidth="1"/>
    <col min="516" max="517" width="5" style="55" customWidth="1"/>
    <col min="518" max="518" width="10.625" style="55" customWidth="1"/>
    <col min="519" max="768" width="8.625" style="55"/>
    <col min="769" max="769" width="6.5" style="55" customWidth="1"/>
    <col min="770" max="770" width="14.125" style="55" customWidth="1"/>
    <col min="771" max="771" width="42.375" style="55" customWidth="1"/>
    <col min="772" max="773" width="5" style="55" customWidth="1"/>
    <col min="774" max="774" width="10.625" style="55" customWidth="1"/>
    <col min="775" max="1024" width="8.625" style="55"/>
    <col min="1025" max="1025" width="6.5" style="55" customWidth="1"/>
    <col min="1026" max="1026" width="14.125" style="55" customWidth="1"/>
    <col min="1027" max="1027" width="42.375" style="55" customWidth="1"/>
    <col min="1028" max="1029" width="5" style="55" customWidth="1"/>
    <col min="1030" max="1030" width="10.625" style="55" customWidth="1"/>
    <col min="1031" max="1280" width="8.625" style="55"/>
    <col min="1281" max="1281" width="6.5" style="55" customWidth="1"/>
    <col min="1282" max="1282" width="14.125" style="55" customWidth="1"/>
    <col min="1283" max="1283" width="42.375" style="55" customWidth="1"/>
    <col min="1284" max="1285" width="5" style="55" customWidth="1"/>
    <col min="1286" max="1286" width="10.625" style="55" customWidth="1"/>
    <col min="1287" max="1536" width="8.625" style="55"/>
    <col min="1537" max="1537" width="6.5" style="55" customWidth="1"/>
    <col min="1538" max="1538" width="14.125" style="55" customWidth="1"/>
    <col min="1539" max="1539" width="42.375" style="55" customWidth="1"/>
    <col min="1540" max="1541" width="5" style="55" customWidth="1"/>
    <col min="1542" max="1542" width="10.625" style="55" customWidth="1"/>
    <col min="1543" max="1792" width="8.625" style="55"/>
    <col min="1793" max="1793" width="6.5" style="55" customWidth="1"/>
    <col min="1794" max="1794" width="14.125" style="55" customWidth="1"/>
    <col min="1795" max="1795" width="42.375" style="55" customWidth="1"/>
    <col min="1796" max="1797" width="5" style="55" customWidth="1"/>
    <col min="1798" max="1798" width="10.625" style="55" customWidth="1"/>
    <col min="1799" max="2048" width="8.625" style="55"/>
    <col min="2049" max="2049" width="6.5" style="55" customWidth="1"/>
    <col min="2050" max="2050" width="14.125" style="55" customWidth="1"/>
    <col min="2051" max="2051" width="42.375" style="55" customWidth="1"/>
    <col min="2052" max="2053" width="5" style="55" customWidth="1"/>
    <col min="2054" max="2054" width="10.625" style="55" customWidth="1"/>
    <col min="2055" max="2304" width="8.625" style="55"/>
    <col min="2305" max="2305" width="6.5" style="55" customWidth="1"/>
    <col min="2306" max="2306" width="14.125" style="55" customWidth="1"/>
    <col min="2307" max="2307" width="42.375" style="55" customWidth="1"/>
    <col min="2308" max="2309" width="5" style="55" customWidth="1"/>
    <col min="2310" max="2310" width="10.625" style="55" customWidth="1"/>
    <col min="2311" max="2560" width="8.625" style="55"/>
    <col min="2561" max="2561" width="6.5" style="55" customWidth="1"/>
    <col min="2562" max="2562" width="14.125" style="55" customWidth="1"/>
    <col min="2563" max="2563" width="42.375" style="55" customWidth="1"/>
    <col min="2564" max="2565" width="5" style="55" customWidth="1"/>
    <col min="2566" max="2566" width="10.625" style="55" customWidth="1"/>
    <col min="2567" max="2816" width="8.625" style="55"/>
    <col min="2817" max="2817" width="6.5" style="55" customWidth="1"/>
    <col min="2818" max="2818" width="14.125" style="55" customWidth="1"/>
    <col min="2819" max="2819" width="42.375" style="55" customWidth="1"/>
    <col min="2820" max="2821" width="5" style="55" customWidth="1"/>
    <col min="2822" max="2822" width="10.625" style="55" customWidth="1"/>
    <col min="2823" max="3072" width="8.625" style="55"/>
    <col min="3073" max="3073" width="6.5" style="55" customWidth="1"/>
    <col min="3074" max="3074" width="14.125" style="55" customWidth="1"/>
    <col min="3075" max="3075" width="42.375" style="55" customWidth="1"/>
    <col min="3076" max="3077" width="5" style="55" customWidth="1"/>
    <col min="3078" max="3078" width="10.625" style="55" customWidth="1"/>
    <col min="3079" max="3328" width="8.625" style="55"/>
    <col min="3329" max="3329" width="6.5" style="55" customWidth="1"/>
    <col min="3330" max="3330" width="14.125" style="55" customWidth="1"/>
    <col min="3331" max="3331" width="42.375" style="55" customWidth="1"/>
    <col min="3332" max="3333" width="5" style="55" customWidth="1"/>
    <col min="3334" max="3334" width="10.625" style="55" customWidth="1"/>
    <col min="3335" max="3584" width="8.625" style="55"/>
    <col min="3585" max="3585" width="6.5" style="55" customWidth="1"/>
    <col min="3586" max="3586" width="14.125" style="55" customWidth="1"/>
    <col min="3587" max="3587" width="42.375" style="55" customWidth="1"/>
    <col min="3588" max="3589" width="5" style="55" customWidth="1"/>
    <col min="3590" max="3590" width="10.625" style="55" customWidth="1"/>
    <col min="3591" max="3840" width="8.625" style="55"/>
    <col min="3841" max="3841" width="6.5" style="55" customWidth="1"/>
    <col min="3842" max="3842" width="14.125" style="55" customWidth="1"/>
    <col min="3843" max="3843" width="42.375" style="55" customWidth="1"/>
    <col min="3844" max="3845" width="5" style="55" customWidth="1"/>
    <col min="3846" max="3846" width="10.625" style="55" customWidth="1"/>
    <col min="3847" max="4096" width="8.625" style="55"/>
    <col min="4097" max="4097" width="6.5" style="55" customWidth="1"/>
    <col min="4098" max="4098" width="14.125" style="55" customWidth="1"/>
    <col min="4099" max="4099" width="42.375" style="55" customWidth="1"/>
    <col min="4100" max="4101" width="5" style="55" customWidth="1"/>
    <col min="4102" max="4102" width="10.625" style="55" customWidth="1"/>
    <col min="4103" max="4352" width="8.625" style="55"/>
    <col min="4353" max="4353" width="6.5" style="55" customWidth="1"/>
    <col min="4354" max="4354" width="14.125" style="55" customWidth="1"/>
    <col min="4355" max="4355" width="42.375" style="55" customWidth="1"/>
    <col min="4356" max="4357" width="5" style="55" customWidth="1"/>
    <col min="4358" max="4358" width="10.625" style="55" customWidth="1"/>
    <col min="4359" max="4608" width="8.625" style="55"/>
    <col min="4609" max="4609" width="6.5" style="55" customWidth="1"/>
    <col min="4610" max="4610" width="14.125" style="55" customWidth="1"/>
    <col min="4611" max="4611" width="42.375" style="55" customWidth="1"/>
    <col min="4612" max="4613" width="5" style="55" customWidth="1"/>
    <col min="4614" max="4614" width="10.625" style="55" customWidth="1"/>
    <col min="4615" max="4864" width="8.625" style="55"/>
    <col min="4865" max="4865" width="6.5" style="55" customWidth="1"/>
    <col min="4866" max="4866" width="14.125" style="55" customWidth="1"/>
    <col min="4867" max="4867" width="42.375" style="55" customWidth="1"/>
    <col min="4868" max="4869" width="5" style="55" customWidth="1"/>
    <col min="4870" max="4870" width="10.625" style="55" customWidth="1"/>
    <col min="4871" max="5120" width="8.625" style="55"/>
    <col min="5121" max="5121" width="6.5" style="55" customWidth="1"/>
    <col min="5122" max="5122" width="14.125" style="55" customWidth="1"/>
    <col min="5123" max="5123" width="42.375" style="55" customWidth="1"/>
    <col min="5124" max="5125" width="5" style="55" customWidth="1"/>
    <col min="5126" max="5126" width="10.625" style="55" customWidth="1"/>
    <col min="5127" max="5376" width="8.625" style="55"/>
    <col min="5377" max="5377" width="6.5" style="55" customWidth="1"/>
    <col min="5378" max="5378" width="14.125" style="55" customWidth="1"/>
    <col min="5379" max="5379" width="42.375" style="55" customWidth="1"/>
    <col min="5380" max="5381" width="5" style="55" customWidth="1"/>
    <col min="5382" max="5382" width="10.625" style="55" customWidth="1"/>
    <col min="5383" max="5632" width="8.625" style="55"/>
    <col min="5633" max="5633" width="6.5" style="55" customWidth="1"/>
    <col min="5634" max="5634" width="14.125" style="55" customWidth="1"/>
    <col min="5635" max="5635" width="42.375" style="55" customWidth="1"/>
    <col min="5636" max="5637" width="5" style="55" customWidth="1"/>
    <col min="5638" max="5638" width="10.625" style="55" customWidth="1"/>
    <col min="5639" max="5888" width="8.625" style="55"/>
    <col min="5889" max="5889" width="6.5" style="55" customWidth="1"/>
    <col min="5890" max="5890" width="14.125" style="55" customWidth="1"/>
    <col min="5891" max="5891" width="42.375" style="55" customWidth="1"/>
    <col min="5892" max="5893" width="5" style="55" customWidth="1"/>
    <col min="5894" max="5894" width="10.625" style="55" customWidth="1"/>
    <col min="5895" max="6144" width="8.625" style="55"/>
    <col min="6145" max="6145" width="6.5" style="55" customWidth="1"/>
    <col min="6146" max="6146" width="14.125" style="55" customWidth="1"/>
    <col min="6147" max="6147" width="42.375" style="55" customWidth="1"/>
    <col min="6148" max="6149" width="5" style="55" customWidth="1"/>
    <col min="6150" max="6150" width="10.625" style="55" customWidth="1"/>
    <col min="6151" max="6400" width="8.625" style="55"/>
    <col min="6401" max="6401" width="6.5" style="55" customWidth="1"/>
    <col min="6402" max="6402" width="14.125" style="55" customWidth="1"/>
    <col min="6403" max="6403" width="42.375" style="55" customWidth="1"/>
    <col min="6404" max="6405" width="5" style="55" customWidth="1"/>
    <col min="6406" max="6406" width="10.625" style="55" customWidth="1"/>
    <col min="6407" max="6656" width="8.625" style="55"/>
    <col min="6657" max="6657" width="6.5" style="55" customWidth="1"/>
    <col min="6658" max="6658" width="14.125" style="55" customWidth="1"/>
    <col min="6659" max="6659" width="42.375" style="55" customWidth="1"/>
    <col min="6660" max="6661" width="5" style="55" customWidth="1"/>
    <col min="6662" max="6662" width="10.625" style="55" customWidth="1"/>
    <col min="6663" max="6912" width="8.625" style="55"/>
    <col min="6913" max="6913" width="6.5" style="55" customWidth="1"/>
    <col min="6914" max="6914" width="14.125" style="55" customWidth="1"/>
    <col min="6915" max="6915" width="42.375" style="55" customWidth="1"/>
    <col min="6916" max="6917" width="5" style="55" customWidth="1"/>
    <col min="6918" max="6918" width="10.625" style="55" customWidth="1"/>
    <col min="6919" max="7168" width="8.625" style="55"/>
    <col min="7169" max="7169" width="6.5" style="55" customWidth="1"/>
    <col min="7170" max="7170" width="14.125" style="55" customWidth="1"/>
    <col min="7171" max="7171" width="42.375" style="55" customWidth="1"/>
    <col min="7172" max="7173" width="5" style="55" customWidth="1"/>
    <col min="7174" max="7174" width="10.625" style="55" customWidth="1"/>
    <col min="7175" max="7424" width="8.625" style="55"/>
    <col min="7425" max="7425" width="6.5" style="55" customWidth="1"/>
    <col min="7426" max="7426" width="14.125" style="55" customWidth="1"/>
    <col min="7427" max="7427" width="42.375" style="55" customWidth="1"/>
    <col min="7428" max="7429" width="5" style="55" customWidth="1"/>
    <col min="7430" max="7430" width="10.625" style="55" customWidth="1"/>
    <col min="7431" max="7680" width="8.625" style="55"/>
    <col min="7681" max="7681" width="6.5" style="55" customWidth="1"/>
    <col min="7682" max="7682" width="14.125" style="55" customWidth="1"/>
    <col min="7683" max="7683" width="42.375" style="55" customWidth="1"/>
    <col min="7684" max="7685" width="5" style="55" customWidth="1"/>
    <col min="7686" max="7686" width="10.625" style="55" customWidth="1"/>
    <col min="7687" max="7936" width="8.625" style="55"/>
    <col min="7937" max="7937" width="6.5" style="55" customWidth="1"/>
    <col min="7938" max="7938" width="14.125" style="55" customWidth="1"/>
    <col min="7939" max="7939" width="42.375" style="55" customWidth="1"/>
    <col min="7940" max="7941" width="5" style="55" customWidth="1"/>
    <col min="7942" max="7942" width="10.625" style="55" customWidth="1"/>
    <col min="7943" max="8192" width="8.625" style="55"/>
    <col min="8193" max="8193" width="6.5" style="55" customWidth="1"/>
    <col min="8194" max="8194" width="14.125" style="55" customWidth="1"/>
    <col min="8195" max="8195" width="42.375" style="55" customWidth="1"/>
    <col min="8196" max="8197" width="5" style="55" customWidth="1"/>
    <col min="8198" max="8198" width="10.625" style="55" customWidth="1"/>
    <col min="8199" max="8448" width="8.625" style="55"/>
    <col min="8449" max="8449" width="6.5" style="55" customWidth="1"/>
    <col min="8450" max="8450" width="14.125" style="55" customWidth="1"/>
    <col min="8451" max="8451" width="42.375" style="55" customWidth="1"/>
    <col min="8452" max="8453" width="5" style="55" customWidth="1"/>
    <col min="8454" max="8454" width="10.625" style="55" customWidth="1"/>
    <col min="8455" max="8704" width="8.625" style="55"/>
    <col min="8705" max="8705" width="6.5" style="55" customWidth="1"/>
    <col min="8706" max="8706" width="14.125" style="55" customWidth="1"/>
    <col min="8707" max="8707" width="42.375" style="55" customWidth="1"/>
    <col min="8708" max="8709" width="5" style="55" customWidth="1"/>
    <col min="8710" max="8710" width="10.625" style="55" customWidth="1"/>
    <col min="8711" max="8960" width="8.625" style="55"/>
    <col min="8961" max="8961" width="6.5" style="55" customWidth="1"/>
    <col min="8962" max="8962" width="14.125" style="55" customWidth="1"/>
    <col min="8963" max="8963" width="42.375" style="55" customWidth="1"/>
    <col min="8964" max="8965" width="5" style="55" customWidth="1"/>
    <col min="8966" max="8966" width="10.625" style="55" customWidth="1"/>
    <col min="8967" max="9216" width="8.625" style="55"/>
    <col min="9217" max="9217" width="6.5" style="55" customWidth="1"/>
    <col min="9218" max="9218" width="14.125" style="55" customWidth="1"/>
    <col min="9219" max="9219" width="42.375" style="55" customWidth="1"/>
    <col min="9220" max="9221" width="5" style="55" customWidth="1"/>
    <col min="9222" max="9222" width="10.625" style="55" customWidth="1"/>
    <col min="9223" max="9472" width="8.625" style="55"/>
    <col min="9473" max="9473" width="6.5" style="55" customWidth="1"/>
    <col min="9474" max="9474" width="14.125" style="55" customWidth="1"/>
    <col min="9475" max="9475" width="42.375" style="55" customWidth="1"/>
    <col min="9476" max="9477" width="5" style="55" customWidth="1"/>
    <col min="9478" max="9478" width="10.625" style="55" customWidth="1"/>
    <col min="9479" max="9728" width="8.625" style="55"/>
    <col min="9729" max="9729" width="6.5" style="55" customWidth="1"/>
    <col min="9730" max="9730" width="14.125" style="55" customWidth="1"/>
    <col min="9731" max="9731" width="42.375" style="55" customWidth="1"/>
    <col min="9732" max="9733" width="5" style="55" customWidth="1"/>
    <col min="9734" max="9734" width="10.625" style="55" customWidth="1"/>
    <col min="9735" max="9984" width="8.625" style="55"/>
    <col min="9985" max="9985" width="6.5" style="55" customWidth="1"/>
    <col min="9986" max="9986" width="14.125" style="55" customWidth="1"/>
    <col min="9987" max="9987" width="42.375" style="55" customWidth="1"/>
    <col min="9988" max="9989" width="5" style="55" customWidth="1"/>
    <col min="9990" max="9990" width="10.625" style="55" customWidth="1"/>
    <col min="9991" max="10240" width="8.625" style="55"/>
    <col min="10241" max="10241" width="6.5" style="55" customWidth="1"/>
    <col min="10242" max="10242" width="14.125" style="55" customWidth="1"/>
    <col min="10243" max="10243" width="42.375" style="55" customWidth="1"/>
    <col min="10244" max="10245" width="5" style="55" customWidth="1"/>
    <col min="10246" max="10246" width="10.625" style="55" customWidth="1"/>
    <col min="10247" max="10496" width="8.625" style="55"/>
    <col min="10497" max="10497" width="6.5" style="55" customWidth="1"/>
    <col min="10498" max="10498" width="14.125" style="55" customWidth="1"/>
    <col min="10499" max="10499" width="42.375" style="55" customWidth="1"/>
    <col min="10500" max="10501" width="5" style="55" customWidth="1"/>
    <col min="10502" max="10502" width="10.625" style="55" customWidth="1"/>
    <col min="10503" max="10752" width="8.625" style="55"/>
    <col min="10753" max="10753" width="6.5" style="55" customWidth="1"/>
    <col min="10754" max="10754" width="14.125" style="55" customWidth="1"/>
    <col min="10755" max="10755" width="42.375" style="55" customWidth="1"/>
    <col min="10756" max="10757" width="5" style="55" customWidth="1"/>
    <col min="10758" max="10758" width="10.625" style="55" customWidth="1"/>
    <col min="10759" max="11008" width="8.625" style="55"/>
    <col min="11009" max="11009" width="6.5" style="55" customWidth="1"/>
    <col min="11010" max="11010" width="14.125" style="55" customWidth="1"/>
    <col min="11011" max="11011" width="42.375" style="55" customWidth="1"/>
    <col min="11012" max="11013" width="5" style="55" customWidth="1"/>
    <col min="11014" max="11014" width="10.625" style="55" customWidth="1"/>
    <col min="11015" max="11264" width="8.625" style="55"/>
    <col min="11265" max="11265" width="6.5" style="55" customWidth="1"/>
    <col min="11266" max="11266" width="14.125" style="55" customWidth="1"/>
    <col min="11267" max="11267" width="42.375" style="55" customWidth="1"/>
    <col min="11268" max="11269" width="5" style="55" customWidth="1"/>
    <col min="11270" max="11270" width="10.625" style="55" customWidth="1"/>
    <col min="11271" max="11520" width="8.625" style="55"/>
    <col min="11521" max="11521" width="6.5" style="55" customWidth="1"/>
    <col min="11522" max="11522" width="14.125" style="55" customWidth="1"/>
    <col min="11523" max="11523" width="42.375" style="55" customWidth="1"/>
    <col min="11524" max="11525" width="5" style="55" customWidth="1"/>
    <col min="11526" max="11526" width="10.625" style="55" customWidth="1"/>
    <col min="11527" max="11776" width="8.625" style="55"/>
    <col min="11777" max="11777" width="6.5" style="55" customWidth="1"/>
    <col min="11778" max="11778" width="14.125" style="55" customWidth="1"/>
    <col min="11779" max="11779" width="42.375" style="55" customWidth="1"/>
    <col min="11780" max="11781" width="5" style="55" customWidth="1"/>
    <col min="11782" max="11782" width="10.625" style="55" customWidth="1"/>
    <col min="11783" max="12032" width="8.625" style="55"/>
    <col min="12033" max="12033" width="6.5" style="55" customWidth="1"/>
    <col min="12034" max="12034" width="14.125" style="55" customWidth="1"/>
    <col min="12035" max="12035" width="42.375" style="55" customWidth="1"/>
    <col min="12036" max="12037" width="5" style="55" customWidth="1"/>
    <col min="12038" max="12038" width="10.625" style="55" customWidth="1"/>
    <col min="12039" max="12288" width="8.625" style="55"/>
    <col min="12289" max="12289" width="6.5" style="55" customWidth="1"/>
    <col min="12290" max="12290" width="14.125" style="55" customWidth="1"/>
    <col min="12291" max="12291" width="42.375" style="55" customWidth="1"/>
    <col min="12292" max="12293" width="5" style="55" customWidth="1"/>
    <col min="12294" max="12294" width="10.625" style="55" customWidth="1"/>
    <col min="12295" max="12544" width="8.625" style="55"/>
    <col min="12545" max="12545" width="6.5" style="55" customWidth="1"/>
    <col min="12546" max="12546" width="14.125" style="55" customWidth="1"/>
    <col min="12547" max="12547" width="42.375" style="55" customWidth="1"/>
    <col min="12548" max="12549" width="5" style="55" customWidth="1"/>
    <col min="12550" max="12550" width="10.625" style="55" customWidth="1"/>
    <col min="12551" max="12800" width="8.625" style="55"/>
    <col min="12801" max="12801" width="6.5" style="55" customWidth="1"/>
    <col min="12802" max="12802" width="14.125" style="55" customWidth="1"/>
    <col min="12803" max="12803" width="42.375" style="55" customWidth="1"/>
    <col min="12804" max="12805" width="5" style="55" customWidth="1"/>
    <col min="12806" max="12806" width="10.625" style="55" customWidth="1"/>
    <col min="12807" max="13056" width="8.625" style="55"/>
    <col min="13057" max="13057" width="6.5" style="55" customWidth="1"/>
    <col min="13058" max="13058" width="14.125" style="55" customWidth="1"/>
    <col min="13059" max="13059" width="42.375" style="55" customWidth="1"/>
    <col min="13060" max="13061" width="5" style="55" customWidth="1"/>
    <col min="13062" max="13062" width="10.625" style="55" customWidth="1"/>
    <col min="13063" max="13312" width="8.625" style="55"/>
    <col min="13313" max="13313" width="6.5" style="55" customWidth="1"/>
    <col min="13314" max="13314" width="14.125" style="55" customWidth="1"/>
    <col min="13315" max="13315" width="42.375" style="55" customWidth="1"/>
    <col min="13316" max="13317" width="5" style="55" customWidth="1"/>
    <col min="13318" max="13318" width="10.625" style="55" customWidth="1"/>
    <col min="13319" max="13568" width="8.625" style="55"/>
    <col min="13569" max="13569" width="6.5" style="55" customWidth="1"/>
    <col min="13570" max="13570" width="14.125" style="55" customWidth="1"/>
    <col min="13571" max="13571" width="42.375" style="55" customWidth="1"/>
    <col min="13572" max="13573" width="5" style="55" customWidth="1"/>
    <col min="13574" max="13574" width="10.625" style="55" customWidth="1"/>
    <col min="13575" max="13824" width="8.625" style="55"/>
    <col min="13825" max="13825" width="6.5" style="55" customWidth="1"/>
    <col min="13826" max="13826" width="14.125" style="55" customWidth="1"/>
    <col min="13827" max="13827" width="42.375" style="55" customWidth="1"/>
    <col min="13828" max="13829" width="5" style="55" customWidth="1"/>
    <col min="13830" max="13830" width="10.625" style="55" customWidth="1"/>
    <col min="13831" max="14080" width="8.625" style="55"/>
    <col min="14081" max="14081" width="6.5" style="55" customWidth="1"/>
    <col min="14082" max="14082" width="14.125" style="55" customWidth="1"/>
    <col min="14083" max="14083" width="42.375" style="55" customWidth="1"/>
    <col min="14084" max="14085" width="5" style="55" customWidth="1"/>
    <col min="14086" max="14086" width="10.625" style="55" customWidth="1"/>
    <col min="14087" max="14336" width="8.625" style="55"/>
    <col min="14337" max="14337" width="6.5" style="55" customWidth="1"/>
    <col min="14338" max="14338" width="14.125" style="55" customWidth="1"/>
    <col min="14339" max="14339" width="42.375" style="55" customWidth="1"/>
    <col min="14340" max="14341" width="5" style="55" customWidth="1"/>
    <col min="14342" max="14342" width="10.625" style="55" customWidth="1"/>
    <col min="14343" max="14592" width="8.625" style="55"/>
    <col min="14593" max="14593" width="6.5" style="55" customWidth="1"/>
    <col min="14594" max="14594" width="14.125" style="55" customWidth="1"/>
    <col min="14595" max="14595" width="42.375" style="55" customWidth="1"/>
    <col min="14596" max="14597" width="5" style="55" customWidth="1"/>
    <col min="14598" max="14598" width="10.625" style="55" customWidth="1"/>
    <col min="14599" max="14848" width="8.625" style="55"/>
    <col min="14849" max="14849" width="6.5" style="55" customWidth="1"/>
    <col min="14850" max="14850" width="14.125" style="55" customWidth="1"/>
    <col min="14851" max="14851" width="42.375" style="55" customWidth="1"/>
    <col min="14852" max="14853" width="5" style="55" customWidth="1"/>
    <col min="14854" max="14854" width="10.625" style="55" customWidth="1"/>
    <col min="14855" max="15104" width="8.625" style="55"/>
    <col min="15105" max="15105" width="6.5" style="55" customWidth="1"/>
    <col min="15106" max="15106" width="14.125" style="55" customWidth="1"/>
    <col min="15107" max="15107" width="42.375" style="55" customWidth="1"/>
    <col min="15108" max="15109" width="5" style="55" customWidth="1"/>
    <col min="15110" max="15110" width="10.625" style="55" customWidth="1"/>
    <col min="15111" max="15360" width="8.625" style="55"/>
    <col min="15361" max="15361" width="6.5" style="55" customWidth="1"/>
    <col min="15362" max="15362" width="14.125" style="55" customWidth="1"/>
    <col min="15363" max="15363" width="42.375" style="55" customWidth="1"/>
    <col min="15364" max="15365" width="5" style="55" customWidth="1"/>
    <col min="15366" max="15366" width="10.625" style="55" customWidth="1"/>
    <col min="15367" max="15616" width="8.625" style="55"/>
    <col min="15617" max="15617" width="6.5" style="55" customWidth="1"/>
    <col min="15618" max="15618" width="14.125" style="55" customWidth="1"/>
    <col min="15619" max="15619" width="42.375" style="55" customWidth="1"/>
    <col min="15620" max="15621" width="5" style="55" customWidth="1"/>
    <col min="15622" max="15622" width="10.625" style="55" customWidth="1"/>
    <col min="15623" max="15872" width="8.625" style="55"/>
    <col min="15873" max="15873" width="6.5" style="55" customWidth="1"/>
    <col min="15874" max="15874" width="14.125" style="55" customWidth="1"/>
    <col min="15875" max="15875" width="42.375" style="55" customWidth="1"/>
    <col min="15876" max="15877" width="5" style="55" customWidth="1"/>
    <col min="15878" max="15878" width="10.625" style="55" customWidth="1"/>
    <col min="15879" max="16128" width="8.625" style="55"/>
    <col min="16129" max="16129" width="6.5" style="55" customWidth="1"/>
    <col min="16130" max="16130" width="14.125" style="55" customWidth="1"/>
    <col min="16131" max="16131" width="42.375" style="55" customWidth="1"/>
    <col min="16132" max="16133" width="5" style="55" customWidth="1"/>
    <col min="16134" max="16134" width="10.625" style="55" customWidth="1"/>
    <col min="16135" max="16384" width="8.625" style="55"/>
  </cols>
  <sheetData>
    <row r="1" spans="1:6" s="50" customFormat="1" ht="33.75" customHeight="1" x14ac:dyDescent="0.2">
      <c r="A1" s="48"/>
      <c r="B1" s="49"/>
      <c r="C1" s="49"/>
      <c r="D1" s="49"/>
      <c r="E1" s="49"/>
      <c r="F1" s="12"/>
    </row>
    <row r="2" spans="1:6" s="20" customFormat="1" ht="15" customHeight="1" x14ac:dyDescent="0.2">
      <c r="A2" s="51"/>
      <c r="B2" s="52"/>
      <c r="C2" s="53"/>
      <c r="D2" s="54"/>
      <c r="E2" s="54"/>
      <c r="F2" s="53"/>
    </row>
    <row r="3" spans="1:6" ht="12.75" x14ac:dyDescent="0.2">
      <c r="A3" s="20"/>
      <c r="B3" s="21"/>
      <c r="C3" s="20"/>
      <c r="D3" s="21"/>
      <c r="E3" s="20"/>
      <c r="F3" s="20"/>
    </row>
    <row r="4" spans="1:6" s="56" customFormat="1" ht="15.75" x14ac:dyDescent="0.25">
      <c r="A4" s="378" t="s">
        <v>48</v>
      </c>
      <c r="B4" s="378"/>
      <c r="C4" s="378"/>
      <c r="D4" s="378"/>
      <c r="E4" s="378"/>
      <c r="F4" s="378"/>
    </row>
    <row r="5" spans="1:6" ht="12.75" x14ac:dyDescent="0.2">
      <c r="A5" s="20"/>
      <c r="B5" s="21"/>
      <c r="C5" s="20"/>
      <c r="D5" s="21"/>
      <c r="E5" s="20"/>
      <c r="F5" s="20"/>
    </row>
    <row r="6" spans="1:6" ht="12.75" x14ac:dyDescent="0.2">
      <c r="A6" s="20"/>
      <c r="B6" s="21"/>
      <c r="C6" s="20"/>
      <c r="D6" s="21"/>
      <c r="E6" s="20"/>
      <c r="F6" s="20"/>
    </row>
    <row r="7" spans="1:6" ht="12.75" customHeight="1" x14ac:dyDescent="0.2">
      <c r="A7" s="57" t="s">
        <v>49</v>
      </c>
      <c r="B7" s="58"/>
      <c r="C7" s="379" t="s">
        <v>50</v>
      </c>
      <c r="D7" s="380"/>
      <c r="E7" s="380"/>
      <c r="F7" s="380"/>
    </row>
    <row r="8" spans="1:6" ht="12.75" customHeight="1" x14ac:dyDescent="0.2">
      <c r="A8" s="57"/>
      <c r="B8" s="58"/>
      <c r="C8" s="379"/>
      <c r="D8" s="380"/>
      <c r="E8" s="380"/>
      <c r="F8" s="380"/>
    </row>
    <row r="9" spans="1:6" ht="12.75" customHeight="1" x14ac:dyDescent="0.2">
      <c r="A9" s="57"/>
      <c r="B9" s="58"/>
      <c r="C9" s="333"/>
      <c r="D9" s="333"/>
      <c r="E9" s="333"/>
      <c r="F9" s="333"/>
    </row>
    <row r="10" spans="1:6" ht="12.75" customHeight="1" x14ac:dyDescent="0.2">
      <c r="A10" s="57" t="s">
        <v>51</v>
      </c>
      <c r="B10" s="58"/>
      <c r="C10" s="333">
        <v>209455</v>
      </c>
      <c r="D10" s="333"/>
      <c r="E10" s="333"/>
      <c r="F10" s="333"/>
    </row>
    <row r="11" spans="1:6" ht="12.75" customHeight="1" x14ac:dyDescent="0.2">
      <c r="A11" s="57"/>
      <c r="B11" s="58"/>
      <c r="C11" s="333"/>
      <c r="D11" s="333"/>
      <c r="E11" s="333"/>
      <c r="F11" s="333"/>
    </row>
    <row r="12" spans="1:6" ht="12.75" customHeight="1" x14ac:dyDescent="0.2">
      <c r="A12" s="57" t="s">
        <v>350</v>
      </c>
      <c r="B12" s="58"/>
      <c r="C12" s="379" t="s">
        <v>353</v>
      </c>
      <c r="D12" s="380"/>
      <c r="E12" s="380"/>
      <c r="F12" s="380"/>
    </row>
    <row r="13" spans="1:6" ht="12.75" customHeight="1" x14ac:dyDescent="0.2">
      <c r="A13" s="57"/>
      <c r="B13" s="58"/>
      <c r="C13" s="333"/>
      <c r="D13" s="333"/>
      <c r="E13" s="333"/>
      <c r="F13" s="333"/>
    </row>
    <row r="14" spans="1:6" ht="27.75" customHeight="1" x14ac:dyDescent="0.2">
      <c r="A14" s="57" t="s">
        <v>52</v>
      </c>
      <c r="B14" s="58"/>
      <c r="C14" s="379" t="s">
        <v>306</v>
      </c>
      <c r="D14" s="380"/>
      <c r="E14" s="380"/>
      <c r="F14" s="380"/>
    </row>
    <row r="15" spans="1:6" ht="12.75" customHeight="1" x14ac:dyDescent="0.2">
      <c r="A15" s="57"/>
      <c r="B15" s="58"/>
      <c r="C15" s="333"/>
      <c r="D15" s="333"/>
      <c r="E15" s="333"/>
      <c r="F15" s="333"/>
    </row>
    <row r="16" spans="1:6" ht="12.75" customHeight="1" x14ac:dyDescent="0.2">
      <c r="A16" s="57" t="s">
        <v>53</v>
      </c>
      <c r="C16" s="379" t="s">
        <v>163</v>
      </c>
      <c r="D16" s="380"/>
      <c r="E16" s="380"/>
      <c r="F16" s="380"/>
    </row>
    <row r="17" spans="1:6" ht="12.75" customHeight="1" x14ac:dyDescent="0.2">
      <c r="A17" s="21"/>
      <c r="B17" s="20"/>
      <c r="C17" s="59"/>
      <c r="D17" s="333"/>
      <c r="E17" s="60"/>
      <c r="F17" s="333"/>
    </row>
    <row r="18" spans="1:6" ht="12.75" customHeight="1" x14ac:dyDescent="0.2">
      <c r="A18" s="57" t="s">
        <v>54</v>
      </c>
      <c r="B18" s="20"/>
      <c r="C18" s="379" t="s">
        <v>370</v>
      </c>
      <c r="D18" s="380"/>
      <c r="E18" s="380"/>
      <c r="F18" s="380"/>
    </row>
    <row r="19" spans="1:6" ht="12.75" customHeight="1" x14ac:dyDescent="0.2">
      <c r="C19" s="61"/>
      <c r="D19" s="61"/>
      <c r="E19" s="61"/>
      <c r="F19" s="61"/>
    </row>
    <row r="20" spans="1:6" ht="12.75" customHeight="1" x14ac:dyDescent="0.2">
      <c r="A20" s="57" t="s">
        <v>55</v>
      </c>
      <c r="B20" s="20"/>
      <c r="C20" s="62">
        <v>43017</v>
      </c>
      <c r="D20" s="333"/>
      <c r="E20" s="333"/>
      <c r="F20" s="333"/>
    </row>
    <row r="21" spans="1:6" ht="12.75" customHeight="1" x14ac:dyDescent="0.2">
      <c r="A21" s="21"/>
      <c r="B21" s="20"/>
      <c r="C21" s="62"/>
      <c r="D21" s="333"/>
      <c r="E21" s="333"/>
      <c r="F21" s="333"/>
    </row>
    <row r="22" spans="1:6" ht="12.75" customHeight="1" x14ac:dyDescent="0.2">
      <c r="A22" s="57" t="s">
        <v>351</v>
      </c>
      <c r="B22" s="20"/>
      <c r="C22" s="379"/>
      <c r="D22" s="379"/>
      <c r="E22" s="379"/>
      <c r="F22" s="379"/>
    </row>
    <row r="23" spans="1:6" ht="12.75" customHeight="1" x14ac:dyDescent="0.2">
      <c r="A23" s="21"/>
      <c r="B23" s="20"/>
      <c r="C23" s="333"/>
      <c r="D23" s="333"/>
      <c r="E23" s="333"/>
      <c r="F23" s="333"/>
    </row>
    <row r="24" spans="1:6" ht="12.75" customHeight="1" x14ac:dyDescent="0.2">
      <c r="A24" s="21" t="s">
        <v>352</v>
      </c>
      <c r="B24" s="20"/>
      <c r="C24" s="63" t="s">
        <v>56</v>
      </c>
      <c r="D24" s="63"/>
      <c r="E24" s="63"/>
      <c r="F24" s="63"/>
    </row>
    <row r="25" spans="1:6" ht="12.75" x14ac:dyDescent="0.2">
      <c r="A25" s="21"/>
      <c r="B25" s="20"/>
      <c r="C25" s="333" t="s">
        <v>57</v>
      </c>
      <c r="D25" s="333"/>
      <c r="E25" s="333"/>
      <c r="F25" s="333"/>
    </row>
    <row r="26" spans="1:6" ht="12.75" x14ac:dyDescent="0.2">
      <c r="A26" s="21"/>
      <c r="B26" s="20"/>
      <c r="C26" s="333"/>
      <c r="D26" s="333"/>
      <c r="E26" s="333"/>
      <c r="F26" s="333"/>
    </row>
    <row r="27" spans="1:6" ht="15.75" customHeight="1" x14ac:dyDescent="0.2">
      <c r="A27" s="21" t="s">
        <v>58</v>
      </c>
      <c r="B27" s="20"/>
      <c r="C27" s="63" t="s">
        <v>59</v>
      </c>
      <c r="D27" s="63"/>
      <c r="E27" s="63"/>
      <c r="F27" s="63"/>
    </row>
    <row r="28" spans="1:6" ht="12.75" x14ac:dyDescent="0.2">
      <c r="A28" s="21"/>
      <c r="B28" s="20"/>
      <c r="C28" s="63" t="s">
        <v>56</v>
      </c>
      <c r="D28" s="63"/>
      <c r="E28" s="63"/>
      <c r="F28" s="63"/>
    </row>
    <row r="29" spans="1:6" ht="15.75" customHeight="1" x14ac:dyDescent="0.2">
      <c r="A29" s="21"/>
      <c r="B29" s="20"/>
      <c r="C29" s="63" t="s">
        <v>60</v>
      </c>
      <c r="D29" s="63"/>
      <c r="E29" s="63"/>
      <c r="F29" s="63"/>
    </row>
    <row r="30" spans="1:6" ht="12.75" x14ac:dyDescent="0.2">
      <c r="A30" s="20" t="s">
        <v>61</v>
      </c>
      <c r="B30" s="64"/>
      <c r="C30" s="336" t="s">
        <v>62</v>
      </c>
      <c r="D30" s="65"/>
      <c r="E30" s="65"/>
      <c r="F30" s="65"/>
    </row>
    <row r="31" spans="1:6" ht="18" customHeight="1" x14ac:dyDescent="0.2">
      <c r="A31" s="20" t="s">
        <v>63</v>
      </c>
      <c r="B31" s="66"/>
      <c r="C31" s="63" t="s">
        <v>64</v>
      </c>
      <c r="D31" s="63"/>
      <c r="E31" s="63"/>
      <c r="F31" s="63"/>
    </row>
    <row r="32" spans="1:6" ht="18" customHeight="1" x14ac:dyDescent="0.2">
      <c r="A32" s="20" t="s">
        <v>65</v>
      </c>
      <c r="B32" s="66"/>
      <c r="C32" s="63" t="s">
        <v>66</v>
      </c>
      <c r="D32" s="63"/>
      <c r="E32" s="63"/>
      <c r="F32" s="63"/>
    </row>
    <row r="33" spans="1:6" s="68" customFormat="1" ht="20.100000000000001" customHeight="1" x14ac:dyDescent="0.2">
      <c r="A33" s="67"/>
      <c r="B33" s="67"/>
      <c r="C33" s="67"/>
      <c r="D33" s="67"/>
      <c r="E33" s="67"/>
      <c r="F33" s="67"/>
    </row>
    <row r="34" spans="1:6" ht="15" customHeight="1" x14ac:dyDescent="0.2">
      <c r="A34" s="69"/>
      <c r="B34" s="70"/>
      <c r="C34" s="70"/>
      <c r="D34" s="70"/>
      <c r="E34" s="70"/>
      <c r="F34" s="70"/>
    </row>
    <row r="35" spans="1:6" ht="15" customHeight="1" x14ac:dyDescent="0.2">
      <c r="A35" s="70"/>
      <c r="B35" s="70"/>
      <c r="C35" s="70"/>
      <c r="D35" s="70"/>
      <c r="E35" s="70"/>
      <c r="F35" s="70"/>
    </row>
    <row r="36" spans="1:6" ht="12.75" x14ac:dyDescent="0.2">
      <c r="A36" s="21" t="s">
        <v>67</v>
      </c>
      <c r="C36" s="71"/>
      <c r="D36" s="63"/>
      <c r="E36" s="63"/>
      <c r="F36" s="63"/>
    </row>
    <row r="37" spans="1:6" ht="12.75" x14ac:dyDescent="0.2">
      <c r="A37" s="72"/>
      <c r="C37" s="71"/>
      <c r="D37" s="63"/>
      <c r="E37" s="63"/>
      <c r="F37" s="63"/>
    </row>
    <row r="38" spans="1:6" ht="12.75" x14ac:dyDescent="0.2">
      <c r="A38" s="57" t="s">
        <v>68</v>
      </c>
      <c r="B38" s="58"/>
      <c r="C38" s="381" t="s">
        <v>69</v>
      </c>
      <c r="D38" s="377"/>
      <c r="E38" s="377"/>
      <c r="F38" s="377"/>
    </row>
    <row r="39" spans="1:6" ht="12.75" x14ac:dyDescent="0.2">
      <c r="A39" s="58"/>
      <c r="B39" s="58"/>
      <c r="C39" s="382" t="s">
        <v>70</v>
      </c>
      <c r="D39" s="383"/>
      <c r="E39" s="383"/>
      <c r="F39" s="383"/>
    </row>
    <row r="40" spans="1:6" ht="25.5" customHeight="1" x14ac:dyDescent="0.2">
      <c r="A40" s="58"/>
      <c r="B40" s="58"/>
      <c r="C40" s="384" t="s">
        <v>71</v>
      </c>
      <c r="D40" s="385"/>
      <c r="E40" s="385"/>
      <c r="F40" s="385"/>
    </row>
    <row r="41" spans="1:6" ht="12.75" x14ac:dyDescent="0.2">
      <c r="B41" s="58"/>
    </row>
    <row r="42" spans="1:6" ht="12.75" x14ac:dyDescent="0.2">
      <c r="A42" s="21" t="s">
        <v>72</v>
      </c>
      <c r="C42" s="71" t="s">
        <v>73</v>
      </c>
      <c r="D42" s="63"/>
      <c r="E42" s="63"/>
      <c r="F42" s="63"/>
    </row>
    <row r="43" spans="1:6" ht="30" customHeight="1" x14ac:dyDescent="0.2">
      <c r="C43" s="377" t="s">
        <v>371</v>
      </c>
      <c r="D43" s="377"/>
      <c r="E43" s="377"/>
      <c r="F43" s="377"/>
    </row>
    <row r="44" spans="1:6" ht="12.75" x14ac:dyDescent="0.2">
      <c r="C44" s="71"/>
      <c r="D44" s="63"/>
      <c r="E44" s="63"/>
      <c r="F44" s="63"/>
    </row>
    <row r="45" spans="1:6" ht="12.75" customHeight="1" x14ac:dyDescent="0.2">
      <c r="A45" s="73" t="s">
        <v>74</v>
      </c>
      <c r="B45" s="74"/>
      <c r="C45" s="74" t="s">
        <v>18</v>
      </c>
      <c r="D45" s="74"/>
      <c r="E45" s="74"/>
      <c r="F45" s="74"/>
    </row>
    <row r="46" spans="1:6" ht="12.75" x14ac:dyDescent="0.2">
      <c r="A46" s="75"/>
      <c r="B46" s="75"/>
      <c r="C46" s="76" t="s">
        <v>75</v>
      </c>
      <c r="D46" s="75"/>
      <c r="E46" s="75"/>
      <c r="F46" s="75"/>
    </row>
    <row r="47" spans="1:6" ht="12.75" x14ac:dyDescent="0.2">
      <c r="A47" s="74"/>
      <c r="B47" s="74"/>
      <c r="C47" s="77" t="s">
        <v>76</v>
      </c>
      <c r="D47" s="74"/>
      <c r="E47" s="74"/>
      <c r="F47" s="74"/>
    </row>
    <row r="48" spans="1:6" ht="12.75" x14ac:dyDescent="0.2">
      <c r="A48" s="50"/>
      <c r="B48" s="58"/>
      <c r="C48" s="78" t="s">
        <v>77</v>
      </c>
      <c r="D48" s="79"/>
      <c r="E48" s="79"/>
      <c r="F48" s="79"/>
    </row>
    <row r="49" spans="1:6" ht="12.75" x14ac:dyDescent="0.2">
      <c r="A49" s="50"/>
      <c r="B49" s="20"/>
      <c r="C49" s="80" t="s">
        <v>78</v>
      </c>
      <c r="D49" s="63"/>
      <c r="E49" s="63"/>
      <c r="F49" s="63"/>
    </row>
    <row r="50" spans="1:6" ht="12.75" x14ac:dyDescent="0.2">
      <c r="A50" s="50"/>
      <c r="B50" s="20"/>
      <c r="C50" s="80" t="s">
        <v>79</v>
      </c>
      <c r="D50" s="63"/>
      <c r="E50" s="63"/>
      <c r="F50" s="63"/>
    </row>
    <row r="51" spans="1:6" ht="12.75" x14ac:dyDescent="0.2">
      <c r="A51" s="50"/>
      <c r="B51" s="20"/>
      <c r="C51" s="80" t="s">
        <v>80</v>
      </c>
      <c r="D51" s="20"/>
      <c r="E51" s="20"/>
      <c r="F51" s="20"/>
    </row>
    <row r="52" spans="1:6" ht="12.75" customHeight="1" x14ac:dyDescent="0.2">
      <c r="A52" s="81"/>
      <c r="B52" s="81"/>
      <c r="C52" s="82" t="s">
        <v>81</v>
      </c>
      <c r="D52" s="81"/>
      <c r="E52" s="81"/>
      <c r="F52" s="81"/>
    </row>
    <row r="53" spans="1:6" ht="12.75" customHeight="1" x14ac:dyDescent="0.2">
      <c r="A53" s="81"/>
      <c r="B53" s="81"/>
      <c r="C53" s="82" t="s">
        <v>82</v>
      </c>
      <c r="D53" s="81"/>
      <c r="E53" s="81"/>
      <c r="F53" s="81"/>
    </row>
    <row r="54" spans="1:6" ht="12.75" customHeight="1" x14ac:dyDescent="0.2">
      <c r="A54" s="81"/>
      <c r="B54" s="81"/>
      <c r="C54" s="82" t="s">
        <v>83</v>
      </c>
      <c r="D54" s="81"/>
      <c r="E54" s="81"/>
      <c r="F54" s="81"/>
    </row>
    <row r="55" spans="1:6" ht="12.75" customHeight="1" x14ac:dyDescent="0.2">
      <c r="A55" s="81"/>
      <c r="B55" s="81"/>
      <c r="C55" s="82" t="s">
        <v>84</v>
      </c>
      <c r="D55" s="81"/>
      <c r="E55" s="81"/>
      <c r="F55" s="81"/>
    </row>
    <row r="56" spans="1:6" ht="16.5" customHeight="1" x14ac:dyDescent="0.2">
      <c r="A56" s="81"/>
      <c r="B56" s="81"/>
      <c r="C56" s="81"/>
      <c r="D56" s="81"/>
      <c r="E56" s="81"/>
      <c r="F56" s="81"/>
    </row>
    <row r="57" spans="1:6" ht="16.5" customHeight="1" x14ac:dyDescent="0.2">
      <c r="A57" s="81"/>
      <c r="B57" s="81"/>
      <c r="C57" s="81"/>
      <c r="D57" s="81"/>
      <c r="E57" s="81"/>
      <c r="F57" s="81"/>
    </row>
    <row r="58" spans="1:6" ht="16.5" customHeight="1" x14ac:dyDescent="0.2">
      <c r="A58" s="81"/>
      <c r="B58" s="81"/>
      <c r="C58" s="81"/>
      <c r="D58" s="81"/>
      <c r="E58" s="81"/>
      <c r="F58" s="81"/>
    </row>
    <row r="59" spans="1:6" ht="16.5" customHeight="1" x14ac:dyDescent="0.2">
      <c r="B59" s="81"/>
      <c r="C59" s="81"/>
      <c r="D59" s="81"/>
      <c r="E59" s="81"/>
      <c r="F59" s="81"/>
    </row>
  </sheetData>
  <sheetProtection selectLockedCells="1" selectUnlockedCells="1"/>
  <mergeCells count="12">
    <mergeCell ref="C43:F43"/>
    <mergeCell ref="A4:F4"/>
    <mergeCell ref="C7:F7"/>
    <mergeCell ref="C8:F8"/>
    <mergeCell ref="C12:F12"/>
    <mergeCell ref="C14:F14"/>
    <mergeCell ref="C16:F16"/>
    <mergeCell ref="C18:F18"/>
    <mergeCell ref="C22:F22"/>
    <mergeCell ref="C38:F38"/>
    <mergeCell ref="C39:F39"/>
    <mergeCell ref="C40:F40"/>
  </mergeCells>
  <hyperlinks>
    <hyperlink ref="C38" r:id="rId1"/>
    <hyperlink ref="C40:F40" r:id="rId2" display="http://statistik.arbeitsagentur.de/Navigation/Statistik/Statistik-nach-Themen/Statistik-nach-Themen-Nav.html"/>
    <hyperlink ref="C30" r:id="rId3"/>
  </hyperlinks>
  <printOptions horizontalCentered="1"/>
  <pageMargins left="0.70866141732283472" right="0.39370078740157483" top="0.39370078740157483" bottom="0.39370078740157483" header="0.39370078740157483" footer="0.39370078740157483"/>
  <pageSetup paperSize="9" orientation="portrait" r:id="rId4"/>
  <headerFooter alignWithMargins="0"/>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fitToPage="1"/>
  </sheetPr>
  <dimension ref="A1:L47"/>
  <sheetViews>
    <sheetView showGridLines="0" zoomScaleNormal="100" workbookViewId="0"/>
  </sheetViews>
  <sheetFormatPr baseColWidth="10" defaultColWidth="8.625" defaultRowHeight="16.5" customHeight="1" x14ac:dyDescent="0.2"/>
  <cols>
    <col min="1" max="1" width="24.75" style="145" customWidth="1"/>
    <col min="2" max="4" width="11.625" style="145" customWidth="1"/>
    <col min="5" max="5" width="5" style="145" customWidth="1"/>
    <col min="6" max="6" width="20.625" style="145" customWidth="1"/>
    <col min="7" max="7" width="7.75" style="145" customWidth="1"/>
    <col min="8" max="11" width="8.625" style="145"/>
    <col min="12" max="12" width="13.875" style="145" customWidth="1"/>
    <col min="13" max="16384" width="8.625" style="145"/>
  </cols>
  <sheetData>
    <row r="1" spans="1:12" s="144" customFormat="1" ht="33.75" customHeight="1" x14ac:dyDescent="0.2">
      <c r="A1" s="142"/>
      <c r="B1" s="143"/>
      <c r="C1" s="143"/>
      <c r="D1" s="143"/>
      <c r="E1" s="143"/>
      <c r="F1" s="143"/>
      <c r="G1" s="142"/>
      <c r="H1" s="143"/>
      <c r="I1" s="143"/>
      <c r="J1" s="143"/>
      <c r="K1" s="143"/>
      <c r="L1" s="143"/>
    </row>
    <row r="2" spans="1:12" ht="12.75" customHeight="1" x14ac:dyDescent="0.2"/>
    <row r="3" spans="1:12" ht="12" x14ac:dyDescent="0.2">
      <c r="A3" s="146"/>
      <c r="B3" s="147"/>
      <c r="C3" s="146"/>
      <c r="D3" s="146"/>
      <c r="E3" s="146"/>
      <c r="F3" s="146"/>
      <c r="G3" s="146"/>
    </row>
    <row r="4" spans="1:12" ht="15.75" x14ac:dyDescent="0.25">
      <c r="A4" s="148" t="s">
        <v>149</v>
      </c>
      <c r="C4" s="148"/>
      <c r="D4" s="148"/>
      <c r="E4" s="148"/>
      <c r="F4" s="148"/>
      <c r="G4" s="148"/>
    </row>
    <row r="5" spans="1:12" ht="12" x14ac:dyDescent="0.2"/>
    <row r="6" spans="1:12" ht="12" x14ac:dyDescent="0.2"/>
    <row r="7" spans="1:12" ht="31.5" customHeight="1" x14ac:dyDescent="0.25">
      <c r="A7" s="386" t="s">
        <v>307</v>
      </c>
      <c r="B7" s="380"/>
      <c r="C7" s="380"/>
      <c r="D7" s="380"/>
      <c r="E7" s="380"/>
      <c r="F7" s="380"/>
      <c r="G7" s="380"/>
    </row>
    <row r="8" spans="1:12" ht="15" customHeight="1" x14ac:dyDescent="0.2">
      <c r="A8" s="149" t="s">
        <v>163</v>
      </c>
      <c r="C8" s="149"/>
      <c r="D8" s="149"/>
      <c r="E8" s="149"/>
      <c r="F8" s="149"/>
      <c r="G8" s="149"/>
    </row>
    <row r="9" spans="1:12" ht="15" customHeight="1" x14ac:dyDescent="0.2">
      <c r="A9" s="149" t="s">
        <v>308</v>
      </c>
      <c r="C9" s="149"/>
      <c r="D9" s="149"/>
      <c r="E9" s="149"/>
      <c r="F9" s="149"/>
      <c r="G9" s="149"/>
    </row>
    <row r="10" spans="1:12" ht="12" x14ac:dyDescent="0.2"/>
    <row r="11" spans="1:12" ht="12.75" x14ac:dyDescent="0.2">
      <c r="A11" s="150" t="s">
        <v>119</v>
      </c>
      <c r="G11" s="151"/>
    </row>
    <row r="12" spans="1:12" s="152" customFormat="1" ht="18" customHeight="1" x14ac:dyDescent="0.2">
      <c r="B12" s="153"/>
      <c r="C12" s="153"/>
      <c r="D12" s="153"/>
      <c r="E12" s="153"/>
      <c r="F12" s="153"/>
    </row>
    <row r="13" spans="1:12" s="152" customFormat="1" ht="18" customHeight="1" x14ac:dyDescent="0.2">
      <c r="A13" s="250" t="s">
        <v>335</v>
      </c>
      <c r="B13" s="154" t="s">
        <v>336</v>
      </c>
      <c r="D13" s="154"/>
      <c r="E13" s="154"/>
      <c r="F13" s="154"/>
      <c r="G13" s="155"/>
    </row>
    <row r="14" spans="1:12" s="152" customFormat="1" ht="18" customHeight="1" x14ac:dyDescent="0.2">
      <c r="A14" s="250" t="s">
        <v>150</v>
      </c>
      <c r="B14" s="154" t="s">
        <v>304</v>
      </c>
      <c r="D14" s="154"/>
      <c r="E14" s="154"/>
      <c r="F14" s="154"/>
      <c r="G14" s="155"/>
    </row>
    <row r="15" spans="1:12" s="152" customFormat="1" ht="18" customHeight="1" x14ac:dyDescent="0.2">
      <c r="A15" s="250" t="s">
        <v>151</v>
      </c>
      <c r="B15" s="154" t="s">
        <v>303</v>
      </c>
      <c r="D15" s="154"/>
      <c r="E15" s="154"/>
      <c r="F15" s="154"/>
      <c r="G15" s="155"/>
    </row>
    <row r="16" spans="1:12" s="152" customFormat="1" ht="18" customHeight="1" x14ac:dyDescent="0.2">
      <c r="A16" s="250" t="s">
        <v>155</v>
      </c>
      <c r="B16" s="154" t="s">
        <v>298</v>
      </c>
      <c r="D16" s="154"/>
      <c r="E16" s="154"/>
      <c r="F16" s="154"/>
      <c r="G16" s="155"/>
    </row>
    <row r="17" spans="1:7" s="152" customFormat="1" ht="18" customHeight="1" x14ac:dyDescent="0.2">
      <c r="A17" s="250" t="s">
        <v>156</v>
      </c>
      <c r="B17" s="154" t="s">
        <v>297</v>
      </c>
      <c r="D17" s="154"/>
      <c r="E17" s="154"/>
      <c r="F17" s="154"/>
      <c r="G17" s="155"/>
    </row>
    <row r="18" spans="1:7" s="152" customFormat="1" ht="18" customHeight="1" x14ac:dyDescent="0.2">
      <c r="A18" s="250" t="s">
        <v>152</v>
      </c>
      <c r="B18" s="154" t="s">
        <v>302</v>
      </c>
      <c r="D18" s="154"/>
      <c r="E18" s="154"/>
      <c r="F18" s="154"/>
      <c r="G18" s="155"/>
    </row>
    <row r="19" spans="1:7" s="152" customFormat="1" ht="18" customHeight="1" x14ac:dyDescent="0.2">
      <c r="A19" s="250" t="s">
        <v>153</v>
      </c>
      <c r="B19" s="154" t="s">
        <v>301</v>
      </c>
      <c r="D19" s="154"/>
      <c r="E19" s="154"/>
      <c r="F19" s="154"/>
      <c r="G19" s="155"/>
    </row>
    <row r="20" spans="1:7" s="152" customFormat="1" ht="18" customHeight="1" x14ac:dyDescent="0.2">
      <c r="A20" s="250" t="s">
        <v>154</v>
      </c>
      <c r="B20" s="154" t="s">
        <v>300</v>
      </c>
      <c r="D20" s="154"/>
      <c r="E20" s="154"/>
      <c r="F20" s="154"/>
      <c r="G20" s="155"/>
    </row>
    <row r="21" spans="1:7" s="152" customFormat="1" ht="18" customHeight="1" x14ac:dyDescent="0.2">
      <c r="A21" s="250" t="s">
        <v>157</v>
      </c>
      <c r="B21" s="154" t="s">
        <v>45</v>
      </c>
      <c r="D21" s="154"/>
      <c r="E21" s="154"/>
      <c r="F21" s="154"/>
      <c r="G21" s="155"/>
    </row>
    <row r="22" spans="1:7" s="152" customFormat="1" ht="18" customHeight="1" x14ac:dyDescent="0.2">
      <c r="A22" s="250" t="s">
        <v>158</v>
      </c>
      <c r="B22" s="154" t="s">
        <v>305</v>
      </c>
      <c r="D22" s="154"/>
      <c r="E22" s="154"/>
      <c r="F22" s="154"/>
      <c r="G22" s="155"/>
    </row>
    <row r="23" spans="1:7" s="152" customFormat="1" ht="18" customHeight="1" x14ac:dyDescent="0.2">
      <c r="A23" s="250" t="s">
        <v>334</v>
      </c>
      <c r="B23" s="154" t="s">
        <v>183</v>
      </c>
      <c r="D23" s="154"/>
      <c r="E23" s="154"/>
      <c r="F23" s="154"/>
      <c r="G23" s="155"/>
    </row>
    <row r="24" spans="1:7" s="152" customFormat="1" ht="18" customHeight="1" x14ac:dyDescent="0.2">
      <c r="A24" s="250" t="s">
        <v>159</v>
      </c>
      <c r="B24" s="154" t="s">
        <v>46</v>
      </c>
      <c r="D24" s="154"/>
      <c r="E24" s="154"/>
      <c r="F24" s="154"/>
      <c r="G24" s="155"/>
    </row>
    <row r="25" spans="1:7" s="152" customFormat="1" ht="18" customHeight="1" x14ac:dyDescent="0.2">
      <c r="A25" s="250" t="s">
        <v>160</v>
      </c>
      <c r="B25" s="154" t="s">
        <v>146</v>
      </c>
      <c r="D25" s="154"/>
      <c r="E25" s="154"/>
      <c r="F25" s="154"/>
      <c r="G25" s="155"/>
    </row>
    <row r="26" spans="1:7" s="152" customFormat="1" ht="18" customHeight="1" x14ac:dyDescent="0.2">
      <c r="A26" s="250" t="s">
        <v>161</v>
      </c>
      <c r="B26" s="154" t="s">
        <v>148</v>
      </c>
      <c r="D26" s="154"/>
      <c r="E26" s="154"/>
      <c r="F26" s="154"/>
      <c r="G26" s="155"/>
    </row>
    <row r="27" spans="1:7" s="152" customFormat="1" ht="18" customHeight="1" x14ac:dyDescent="0.2">
      <c r="A27" s="250" t="s">
        <v>162</v>
      </c>
      <c r="B27" s="154"/>
      <c r="D27" s="154"/>
      <c r="E27" s="154"/>
      <c r="F27" s="154"/>
      <c r="G27" s="155"/>
    </row>
    <row r="28" spans="1:7" s="158" customFormat="1" ht="12.75" x14ac:dyDescent="0.2">
      <c r="A28" s="160"/>
      <c r="B28" s="157"/>
      <c r="C28" s="157"/>
      <c r="D28" s="157"/>
      <c r="E28" s="157"/>
      <c r="F28" s="157"/>
      <c r="G28" s="157"/>
    </row>
    <row r="29" spans="1:7" s="158" customFormat="1" ht="12.75" x14ac:dyDescent="0.2">
      <c r="A29" s="156"/>
      <c r="B29" s="157"/>
      <c r="C29" s="157"/>
      <c r="D29" s="157"/>
      <c r="E29" s="157"/>
      <c r="F29" s="157"/>
      <c r="G29" s="157"/>
    </row>
    <row r="30" spans="1:7" s="158" customFormat="1" ht="12.75" x14ac:dyDescent="0.2">
      <c r="A30" s="161"/>
      <c r="B30" s="162"/>
      <c r="D30" s="159"/>
      <c r="E30" s="159"/>
      <c r="F30" s="159"/>
      <c r="G30" s="159"/>
    </row>
    <row r="31" spans="1:7" s="158" customFormat="1" ht="12.75" x14ac:dyDescent="0.2">
      <c r="A31" s="161"/>
      <c r="B31" s="162"/>
      <c r="C31" s="163"/>
      <c r="D31" s="163"/>
      <c r="E31" s="163"/>
      <c r="F31" s="163"/>
      <c r="G31" s="163"/>
    </row>
    <row r="32" spans="1:7" s="158" customFormat="1" ht="12.75" x14ac:dyDescent="0.2">
      <c r="A32" s="161"/>
      <c r="B32" s="162"/>
      <c r="C32" s="162"/>
      <c r="D32" s="162"/>
      <c r="E32" s="162"/>
      <c r="F32" s="162"/>
      <c r="G32" s="162"/>
    </row>
    <row r="33" spans="1:7" s="158" customFormat="1" ht="12.75" x14ac:dyDescent="0.2">
      <c r="A33" s="161"/>
      <c r="B33" s="157"/>
      <c r="C33" s="157"/>
      <c r="D33" s="157"/>
      <c r="E33" s="157"/>
      <c r="F33" s="157"/>
      <c r="G33" s="157"/>
    </row>
    <row r="34" spans="1:7" s="158" customFormat="1" ht="12.75" x14ac:dyDescent="0.2">
      <c r="A34" s="161"/>
      <c r="B34" s="162"/>
      <c r="D34" s="159"/>
      <c r="E34" s="159"/>
      <c r="F34" s="159"/>
      <c r="G34" s="159"/>
    </row>
    <row r="35" spans="1:7" s="158" customFormat="1" ht="12.75" x14ac:dyDescent="0.2">
      <c r="A35" s="161"/>
      <c r="B35" s="162"/>
      <c r="C35" s="163"/>
      <c r="D35" s="163"/>
      <c r="E35" s="163"/>
      <c r="F35" s="163"/>
      <c r="G35" s="163"/>
    </row>
    <row r="36" spans="1:7" s="158" customFormat="1" ht="12.75" x14ac:dyDescent="0.2">
      <c r="A36" s="161"/>
      <c r="B36" s="162"/>
      <c r="C36" s="162"/>
      <c r="D36" s="162"/>
      <c r="E36" s="162"/>
      <c r="F36" s="162"/>
      <c r="G36" s="162"/>
    </row>
    <row r="37" spans="1:7" s="158" customFormat="1" ht="12.75" x14ac:dyDescent="0.2">
      <c r="A37" s="164"/>
      <c r="B37" s="157"/>
      <c r="C37" s="157"/>
      <c r="D37" s="157"/>
      <c r="E37" s="157"/>
      <c r="F37" s="157"/>
      <c r="G37" s="157"/>
    </row>
    <row r="38" spans="1:7" s="158" customFormat="1" ht="12.75" x14ac:dyDescent="0.2">
      <c r="A38" s="164"/>
      <c r="B38" s="165"/>
      <c r="D38" s="166"/>
      <c r="E38" s="166"/>
      <c r="F38" s="166"/>
      <c r="G38" s="166"/>
    </row>
    <row r="39" spans="1:7" ht="12" x14ac:dyDescent="0.2">
      <c r="A39" s="167"/>
      <c r="B39" s="168"/>
      <c r="C39" s="169"/>
      <c r="D39" s="169"/>
      <c r="E39" s="169"/>
      <c r="F39" s="169"/>
      <c r="G39" s="169"/>
    </row>
    <row r="40" spans="1:7" ht="12" x14ac:dyDescent="0.2">
      <c r="A40" s="146"/>
      <c r="B40" s="170"/>
      <c r="C40" s="146"/>
      <c r="D40" s="146"/>
      <c r="E40" s="146"/>
      <c r="F40" s="146"/>
      <c r="G40" s="146"/>
    </row>
    <row r="41" spans="1:7" ht="12" x14ac:dyDescent="0.2">
      <c r="A41" s="146"/>
      <c r="B41" s="146"/>
      <c r="C41" s="146"/>
      <c r="D41" s="146"/>
      <c r="E41" s="146"/>
      <c r="F41" s="146"/>
      <c r="G41" s="146"/>
    </row>
    <row r="42" spans="1:7" ht="12" x14ac:dyDescent="0.2">
      <c r="A42" s="146"/>
      <c r="C42" s="147"/>
      <c r="D42" s="147"/>
      <c r="E42" s="146"/>
      <c r="F42" s="146"/>
      <c r="G42" s="146"/>
    </row>
    <row r="43" spans="1:7" ht="12" x14ac:dyDescent="0.2">
      <c r="A43" s="146"/>
      <c r="B43" s="146"/>
      <c r="C43" s="146"/>
      <c r="D43" s="146"/>
      <c r="E43" s="171"/>
      <c r="F43" s="146"/>
      <c r="G43" s="146"/>
    </row>
    <row r="44" spans="1:7" ht="12" x14ac:dyDescent="0.2">
      <c r="A44" s="146"/>
      <c r="B44" s="172"/>
      <c r="C44" s="147"/>
      <c r="D44" s="147"/>
      <c r="E44" s="146"/>
      <c r="F44" s="146"/>
      <c r="G44" s="146"/>
    </row>
    <row r="45" spans="1:7" ht="12" x14ac:dyDescent="0.2">
      <c r="A45" s="146"/>
      <c r="B45" s="173"/>
      <c r="C45" s="146"/>
      <c r="D45" s="146"/>
      <c r="E45" s="146"/>
      <c r="F45" s="146"/>
      <c r="G45" s="146"/>
    </row>
    <row r="46" spans="1:7" ht="12" x14ac:dyDescent="0.2">
      <c r="A46" s="146"/>
      <c r="B46" s="146"/>
      <c r="C46" s="146"/>
      <c r="D46" s="146"/>
      <c r="E46" s="146"/>
      <c r="F46" s="146"/>
      <c r="G46" s="146"/>
    </row>
    <row r="47" spans="1:7" ht="16.5" customHeight="1" x14ac:dyDescent="0.2">
      <c r="A47" s="146"/>
      <c r="B47" s="146"/>
      <c r="C47" s="146"/>
      <c r="D47" s="146"/>
      <c r="E47" s="146"/>
      <c r="F47" s="146"/>
      <c r="G47" s="146"/>
    </row>
  </sheetData>
  <mergeCells count="1">
    <mergeCell ref="A7:G7"/>
  </mergeCells>
  <hyperlinks>
    <hyperlink ref="A13" location="Inhaltsverzeichnis!A1" display="ALO_SvB"/>
    <hyperlink ref="A14" location="'Karte_ALO_Polen'!A1" display="'Karte_ALO_Polen'!A1"/>
    <hyperlink ref="A15" location="'Karte_ALO_Tschechen'!A1" display="'Karte_ALO_Tschechen'!A1"/>
    <hyperlink ref="A18" location="'Pendler'!A1" display="'Pendler'!A1"/>
    <hyperlink ref="A19" location="'Karte_Pendler_Polen'!A1" display="'Karte_Pendler_Polen'!A1"/>
    <hyperlink ref="A20" location="'Karte_Pendler_Tschechen'!A1" display="'Karte_Pendler_Tschechen'!A1"/>
    <hyperlink ref="A16" location="'Karte_SvB_Polen'!A1" display="'Karte_SvB_Polen'!A1"/>
    <hyperlink ref="A17" location="'Karte_SvB_Tschechen'!A1" display="'Karte_SvB_Tschechen'!A1"/>
    <hyperlink ref="A21" location="'Hinweise Alo Asu'!A1" display="'Hinweise Alo Asu'!A1"/>
    <hyperlink ref="A22" location="'Meth_Hinw_Anforderungsniveau'!A1" display="'Meth_Hinw_Anforderungsniveau'!A1"/>
    <hyperlink ref="A24" location="'Hinweise Berufe'!A1" display="'Hinweise Berufe'!A1"/>
    <hyperlink ref="A25" location="'Hinweise SVB GB'!A1" display="'Hinweise SVB GB'!A1"/>
    <hyperlink ref="A26" location="'Hinweise_Pendler'!A1" display="'Hinweise_Pendler'!A1"/>
    <hyperlink ref="A27" location="'Statistik-Infoseite'!A1" display="'Statistik-Infoseite'!A1"/>
    <hyperlink ref="A23" location="Übersicht_Berufssektoren!A1" display="Übersicht_Berufssektoren"/>
  </hyperlinks>
  <printOptions horizontalCentered="1"/>
  <pageMargins left="0.70866141732283472" right="0.39370078740157483" top="0.39370078740157483" bottom="0.39370078740157483" header="0.39370078740157483" footer="0.39370078740157483"/>
  <pageSetup paperSize="9" scale="87"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3" tint="-0.249977111117893"/>
    <pageSetUpPr autoPageBreaks="0"/>
  </sheetPr>
  <dimension ref="A1:W31"/>
  <sheetViews>
    <sheetView showGridLines="0" zoomScaleNormal="100" workbookViewId="0"/>
  </sheetViews>
  <sheetFormatPr baseColWidth="10" defaultRowHeight="11.25" x14ac:dyDescent="0.2"/>
  <cols>
    <col min="1" max="1" width="47" style="1" customWidth="1"/>
    <col min="2" max="3" width="6.625" style="1" customWidth="1"/>
    <col min="4" max="4" width="5.625" style="1" customWidth="1"/>
    <col min="5" max="5" width="6.625" style="1" customWidth="1"/>
    <col min="6" max="8" width="5.625" style="1" customWidth="1"/>
    <col min="9" max="9" width="6.625" style="1" customWidth="1"/>
    <col min="10" max="12" width="5.625" style="1" customWidth="1"/>
    <col min="13" max="13" width="7.875" style="1" customWidth="1"/>
    <col min="14" max="15" width="5.625" style="1" customWidth="1"/>
    <col min="16" max="16" width="6.625" style="1" customWidth="1"/>
    <col min="17" max="19" width="5.625" style="1" customWidth="1"/>
    <col min="20" max="20" width="6.625" style="1" customWidth="1"/>
    <col min="21" max="23" width="5.625" style="1" customWidth="1"/>
    <col min="24" max="16384" width="11" style="1"/>
  </cols>
  <sheetData>
    <row r="1" spans="1:23" ht="33.75" customHeight="1" x14ac:dyDescent="0.2">
      <c r="A1" s="7"/>
      <c r="B1" s="7"/>
      <c r="C1" s="7"/>
      <c r="D1" s="7"/>
      <c r="E1" s="7"/>
      <c r="F1" s="7"/>
      <c r="G1" s="7"/>
      <c r="H1" s="7"/>
      <c r="I1" s="7"/>
      <c r="J1" s="7"/>
      <c r="K1" s="7"/>
      <c r="L1" s="7"/>
      <c r="M1" s="7"/>
      <c r="N1" s="7"/>
      <c r="O1" s="7"/>
      <c r="P1" s="7"/>
      <c r="Q1" s="7"/>
      <c r="R1" s="7"/>
      <c r="S1" s="7"/>
      <c r="T1" s="7"/>
      <c r="U1" s="7"/>
      <c r="V1" s="7"/>
      <c r="W1" s="8" t="s">
        <v>311</v>
      </c>
    </row>
    <row r="2" spans="1:23" ht="11.25" customHeight="1" x14ac:dyDescent="0.2"/>
    <row r="3" spans="1:23" ht="26.25" customHeight="1" x14ac:dyDescent="0.2">
      <c r="A3" s="405" t="s">
        <v>337</v>
      </c>
      <c r="B3" s="405"/>
      <c r="C3" s="405"/>
      <c r="D3" s="405"/>
      <c r="E3" s="405"/>
      <c r="F3" s="405"/>
      <c r="G3" s="405"/>
      <c r="H3" s="405"/>
      <c r="I3" s="405"/>
      <c r="J3" s="405"/>
      <c r="K3" s="405"/>
      <c r="L3" s="405"/>
      <c r="M3" s="405"/>
      <c r="N3" s="405"/>
      <c r="O3" s="405"/>
      <c r="P3" s="405"/>
      <c r="Q3" s="405"/>
      <c r="R3" s="405"/>
      <c r="S3" s="405"/>
      <c r="T3" s="405"/>
      <c r="U3" s="405"/>
      <c r="V3" s="405"/>
      <c r="W3" s="405"/>
    </row>
    <row r="4" spans="1:23" ht="18.75" customHeight="1" x14ac:dyDescent="0.2">
      <c r="A4" s="10" t="str">
        <f>STRG!$G$1</f>
        <v>Sachsen</v>
      </c>
    </row>
    <row r="5" spans="1:23" ht="11.25" customHeight="1" x14ac:dyDescent="0.2">
      <c r="A5" s="9" t="str">
        <f>Roh_Alo!$D$16&amp;" bzw. "&amp;IF(MID(Roh_SvB_Berufssektor!$D$6,1,(LEN(Roh_SvB_Berufssektor!$D$6)-5))="März","Stichtag: "&amp;"31.03."&amp;RIGHT(Roh_SvB_Berufssektor!$D$6,4),IF(MID(Roh_SvB_Berufssektor!$D$6,1,(LEN(Roh_SvB_Berufssektor!$D$6)-5))="Juni","Stichtag: "&amp;"30.06."&amp;RIGHT(Roh_SvB_Berufssektor!$D$6,4),IF(MID(Roh_SvB_Berufssektor!$D$6,1,(LEN(Roh_SvB_Berufssektor!$D$6)-5))="September","Stichtag: "&amp;"30.09."&amp;RIGHT(Roh_SvB_Berufssektor!$D$6,4),IF(MID(Roh_SvB_Berufssektor!$D$6,1,(LEN(Roh_SvB_Berufssektor!$D$6)-5))="Dezember","Stichtag: "&amp;"31.12."&amp;RIGHT(Roh_SvB_Berufssektor!$D$6,4)))))</f>
        <v>September 2017 bzw. Stichtag: 31.03.2017</v>
      </c>
      <c r="D5" s="101"/>
    </row>
    <row r="6" spans="1:23" ht="11.25" customHeight="1" x14ac:dyDescent="0.2">
      <c r="A6" s="9"/>
      <c r="D6" s="101"/>
    </row>
    <row r="7" spans="1:23" ht="19.5" customHeight="1" x14ac:dyDescent="0.2">
      <c r="A7" s="399" t="s">
        <v>102</v>
      </c>
      <c r="B7" s="389" t="str">
        <f>"Arbeitslose (Berichtsmonat "&amp;Roh_Alo!$D$16&amp;")"</f>
        <v>Arbeitslose (Berichtsmonat September 2017)</v>
      </c>
      <c r="C7" s="389"/>
      <c r="D7" s="389"/>
      <c r="E7" s="389"/>
      <c r="F7" s="389"/>
      <c r="G7" s="389"/>
      <c r="H7" s="389"/>
      <c r="I7" s="389"/>
      <c r="J7" s="389"/>
      <c r="K7" s="389"/>
      <c r="L7" s="390"/>
      <c r="M7" s="391" t="str">
        <f>"Sozialversicherungspflichtig Beschäftigte ("&amp;IF(MID(Roh_SvB_Berufssektor!$D$6,1,(LEN(Roh_SvB_Berufssektor!$D$6)-5))="März","Stichtag: "&amp;"31.03."&amp;RIGHT(Roh_SvB_Berufssektor!$D$6,4),IF(MID(Roh_SvB_Berufssektor!$D$6,1,(LEN(Roh_SvB_Berufssektor!$D$6)-5))="Juni","Stichtag: "&amp;"30.06."&amp;RIGHT(Roh_SvB_Berufssektor!$D$6,4),IF(MID(Roh_SvB_Berufssektor!$D$6,1,(LEN(Roh_SvB_Berufssektor!$D$6)-5))="September","Stichtag: "&amp;"30.09."&amp;RIGHT(Roh_SvB_Berufssektor!$D$6,4),IF(MID(Roh_SvB_Berufssektor!$D$6,1,(LEN(Roh_SvB_Berufssektor!$D$6)-5))="Dezember","Stichtag: "&amp;"31.12."&amp;RIGHT(Roh_SvB_Berufssektor!$D$6,4)))))&amp;")"</f>
        <v>Sozialversicherungspflichtig Beschäftigte (Stichtag: 31.03.2017)</v>
      </c>
      <c r="N7" s="389"/>
      <c r="O7" s="389"/>
      <c r="P7" s="389"/>
      <c r="Q7" s="389"/>
      <c r="R7" s="389"/>
      <c r="S7" s="389"/>
      <c r="T7" s="389"/>
      <c r="U7" s="389"/>
      <c r="V7" s="389"/>
      <c r="W7" s="390"/>
    </row>
    <row r="8" spans="1:23" ht="14.25" customHeight="1" x14ac:dyDescent="0.2">
      <c r="A8" s="404"/>
      <c r="B8" s="406" t="s">
        <v>3</v>
      </c>
      <c r="C8" s="406"/>
      <c r="D8" s="407"/>
      <c r="E8" s="393" t="s">
        <v>299</v>
      </c>
      <c r="F8" s="393"/>
      <c r="G8" s="393"/>
      <c r="H8" s="393"/>
      <c r="I8" s="396"/>
      <c r="J8" s="396"/>
      <c r="K8" s="396"/>
      <c r="L8" s="397"/>
      <c r="M8" s="392" t="s">
        <v>3</v>
      </c>
      <c r="N8" s="393"/>
      <c r="O8" s="394"/>
      <c r="P8" s="395" t="s">
        <v>299</v>
      </c>
      <c r="Q8" s="396"/>
      <c r="R8" s="396"/>
      <c r="S8" s="396"/>
      <c r="T8" s="396"/>
      <c r="U8" s="396"/>
      <c r="V8" s="396"/>
      <c r="W8" s="397"/>
    </row>
    <row r="9" spans="1:23" ht="14.25" customHeight="1" x14ac:dyDescent="0.2">
      <c r="A9" s="404"/>
      <c r="B9" s="396"/>
      <c r="C9" s="396"/>
      <c r="D9" s="397"/>
      <c r="E9" s="398" t="s">
        <v>0</v>
      </c>
      <c r="F9" s="398"/>
      <c r="G9" s="398"/>
      <c r="H9" s="388"/>
      <c r="I9" s="398" t="s">
        <v>310</v>
      </c>
      <c r="J9" s="398"/>
      <c r="K9" s="398"/>
      <c r="L9" s="388"/>
      <c r="M9" s="395"/>
      <c r="N9" s="396"/>
      <c r="O9" s="397"/>
      <c r="P9" s="387" t="s">
        <v>0</v>
      </c>
      <c r="Q9" s="398"/>
      <c r="R9" s="398"/>
      <c r="S9" s="388"/>
      <c r="T9" s="398" t="s">
        <v>310</v>
      </c>
      <c r="U9" s="398"/>
      <c r="V9" s="398"/>
      <c r="W9" s="388"/>
    </row>
    <row r="10" spans="1:23" ht="36" customHeight="1" x14ac:dyDescent="0.2">
      <c r="A10" s="404"/>
      <c r="B10" s="408" t="s">
        <v>103</v>
      </c>
      <c r="C10" s="387" t="s">
        <v>321</v>
      </c>
      <c r="D10" s="388"/>
      <c r="E10" s="408" t="s">
        <v>103</v>
      </c>
      <c r="F10" s="399" t="s">
        <v>323</v>
      </c>
      <c r="G10" s="387" t="s">
        <v>321</v>
      </c>
      <c r="H10" s="388"/>
      <c r="I10" s="408" t="s">
        <v>103</v>
      </c>
      <c r="J10" s="399" t="s">
        <v>361</v>
      </c>
      <c r="K10" s="387" t="s">
        <v>321</v>
      </c>
      <c r="L10" s="388"/>
      <c r="M10" s="401" t="s">
        <v>103</v>
      </c>
      <c r="N10" s="387" t="s">
        <v>104</v>
      </c>
      <c r="O10" s="388"/>
      <c r="P10" s="401" t="s">
        <v>103</v>
      </c>
      <c r="Q10" s="399" t="s">
        <v>362</v>
      </c>
      <c r="R10" s="387" t="s">
        <v>104</v>
      </c>
      <c r="S10" s="388"/>
      <c r="T10" s="401" t="s">
        <v>103</v>
      </c>
      <c r="U10" s="399" t="s">
        <v>324</v>
      </c>
      <c r="V10" s="387" t="s">
        <v>104</v>
      </c>
      <c r="W10" s="388"/>
    </row>
    <row r="11" spans="1:23" ht="18.75" customHeight="1" x14ac:dyDescent="0.2">
      <c r="A11" s="404"/>
      <c r="B11" s="409"/>
      <c r="C11" s="102" t="s">
        <v>105</v>
      </c>
      <c r="D11" s="102" t="s">
        <v>106</v>
      </c>
      <c r="E11" s="409"/>
      <c r="F11" s="400"/>
      <c r="G11" s="102" t="s">
        <v>105</v>
      </c>
      <c r="H11" s="102" t="s">
        <v>106</v>
      </c>
      <c r="I11" s="409"/>
      <c r="J11" s="400"/>
      <c r="K11" s="102" t="s">
        <v>105</v>
      </c>
      <c r="L11" s="102" t="s">
        <v>106</v>
      </c>
      <c r="M11" s="402"/>
      <c r="N11" s="102" t="s">
        <v>105</v>
      </c>
      <c r="O11" s="102" t="s">
        <v>106</v>
      </c>
      <c r="P11" s="402"/>
      <c r="Q11" s="400"/>
      <c r="R11" s="102" t="s">
        <v>105</v>
      </c>
      <c r="S11" s="102" t="s">
        <v>106</v>
      </c>
      <c r="T11" s="402"/>
      <c r="U11" s="400"/>
      <c r="V11" s="102" t="s">
        <v>105</v>
      </c>
      <c r="W11" s="102" t="s">
        <v>106</v>
      </c>
    </row>
    <row r="12" spans="1:23" s="2" customFormat="1" ht="11.25" customHeight="1" x14ac:dyDescent="0.2">
      <c r="A12" s="400"/>
      <c r="B12" s="6">
        <v>1</v>
      </c>
      <c r="C12" s="5">
        <v>2</v>
      </c>
      <c r="D12" s="4">
        <v>3</v>
      </c>
      <c r="E12" s="6">
        <v>4</v>
      </c>
      <c r="F12" s="5">
        <v>5</v>
      </c>
      <c r="G12" s="4">
        <v>6</v>
      </c>
      <c r="H12" s="6">
        <v>7</v>
      </c>
      <c r="I12" s="6">
        <v>8</v>
      </c>
      <c r="J12" s="5">
        <v>9</v>
      </c>
      <c r="K12" s="4">
        <v>10</v>
      </c>
      <c r="L12" s="6">
        <v>11</v>
      </c>
      <c r="M12" s="4">
        <v>12</v>
      </c>
      <c r="N12" s="5">
        <v>13</v>
      </c>
      <c r="O12" s="4">
        <v>14</v>
      </c>
      <c r="P12" s="4">
        <v>15</v>
      </c>
      <c r="Q12" s="5">
        <v>16</v>
      </c>
      <c r="R12" s="4">
        <v>17</v>
      </c>
      <c r="S12" s="6">
        <v>18</v>
      </c>
      <c r="T12" s="6">
        <v>19</v>
      </c>
      <c r="U12" s="5">
        <v>20</v>
      </c>
      <c r="V12" s="4">
        <v>21</v>
      </c>
      <c r="W12" s="6">
        <v>22</v>
      </c>
    </row>
    <row r="13" spans="1:23" ht="15" customHeight="1" x14ac:dyDescent="0.2">
      <c r="A13" s="267" t="s">
        <v>3</v>
      </c>
      <c r="B13" s="284">
        <f>INDEX(Alo_WB,MATCH(STRG!$G$1,Alo_Region,0)+MATCH(ALO_SvB!$A13,Alo_Merkmal,0)-1,MATCH(ALO_SvB!$B$8,Alo_Staat,0)+MATCH(STRG!$L$1,Alo_BM,0)-1)</f>
        <v>130572</v>
      </c>
      <c r="C13" s="273">
        <f>IF(ISERROR(INDEX(Alo_WB,MATCH(STRG!$G$1,Alo_Region,0)+MATCH(ALO_SvB!A13,Alo_Merkmal,0)-1,MATCH(ALO_SvB!$B$8,Alo_Staat,0)+MATCH(STRG!$L$1,Alo_BM,0)-1)-INDEX(Alo_WB,MATCH(STRG!$G$1,Alo_Region,0)+MATCH(ALO_SvB!A13,Alo_Merkmal,0)-1,MATCH(ALO_SvB!$B$8,Alo_Staat,0)+MATCH(STRG!$L$1,Alo_BM,0))),"X",INDEX(Alo_WB,MATCH(STRG!$G$1,Alo_Region,0)+MATCH(ALO_SvB!A13,Alo_Merkmal,0)-1,MATCH(ALO_SvB!$B$8,Alo_Staat,0)+MATCH(STRG!$L$1,Alo_BM,0)-1)-INDEX(Alo_WB,MATCH(STRG!$G$1,Alo_Region,0)+MATCH(ALO_SvB!A13,Alo_Merkmal,0)-1,MATCH(ALO_SvB!$B$8,Alo_Staat,0)+MATCH(STRG!$L$1,Alo_BM,0)))</f>
        <v>-15723</v>
      </c>
      <c r="D13" s="282">
        <f>IF(ISERROR(C13/INDEX(Alo_WB,MATCH(STRG!$G$1,Alo_Region,0)+MATCH(ALO_SvB!A13,Alo_Merkmal,0)-1,MATCH(ALO_SvB!$B$8,Alo_Staat,0)+MATCH(STRG!$L$1,Alo_BM,0))*100),"X",C13/INDEX(Alo_WB,MATCH(STRG!$G$1,Alo_Region,0)+MATCH(ALO_SvB!A13,Alo_Merkmal,0)-1,MATCH(ALO_SvB!$B$8,Alo_Staat,0)+MATCH(STRG!$L$1,Alo_BM,0))*100)</f>
        <v>-10.747462319286374</v>
      </c>
      <c r="E13" s="274">
        <f>INDEX(Alo_WB,MATCH(STRG!$G$1,Alo_Region,0)+MATCH(ALO_SvB!$A13,Alo_Merkmal,0)-1,MATCH(ALO_SvB!$E$9,Alo_Staat,0)+MATCH(STRG!$L$1,Alo_BM,0)-1)</f>
        <v>737</v>
      </c>
      <c r="F13" s="275">
        <f>IF(ISERROR(E13/B13*100),"X",E13/B13*100)</f>
        <v>0.56443954293416654</v>
      </c>
      <c r="G13" s="274">
        <f>IF(ISERROR(INDEX(Alo_WB,MATCH(STRG!$G$1,Alo_Region,0)+MATCH(ALO_SvB!A13,Alo_Merkmal,0)-1,MATCH(ALO_SvB!$E$9,Alo_Staat,0)+MATCH(STRG!$L$1,Alo_BM,0)-1)-INDEX(Alo_WB,MATCH(STRG!$G$1,Alo_Region,0)+MATCH(ALO_SvB!A13,Alo_Merkmal,0)-1,MATCH(ALO_SvB!$E$9,Alo_Staat,0)+MATCH(STRG!$L$1,Alo_BM,0))),"X",INDEX(Alo_WB,MATCH(STRG!$G$1,Alo_Region,0)+MATCH(ALO_SvB!A13,Alo_Merkmal,0)-1,MATCH(ALO_SvB!$E$9,Alo_Staat,0)+MATCH(STRG!$L$1,Alo_BM,0)-1)-INDEX(Alo_WB,MATCH(STRG!$G$1,Alo_Region,0)+MATCH(ALO_SvB!A13,Alo_Merkmal,0)-1,MATCH(ALO_SvB!$E$9,Alo_Staat,0)+MATCH(STRG!$L$1,Alo_BM,0)))</f>
        <v>-29</v>
      </c>
      <c r="H13" s="318">
        <f>IF(ISERROR(G13/INDEX(Alo_WB,MATCH(STRG!$G$1,Alo_Region,0)+MATCH(ALO_SvB!A13,Alo_Merkmal,0)-1,MATCH(ALO_SvB!$E$9,Alo_Staat,0)+MATCH(STRG!$L$1,Alo_BM,0))*100),"X",G13/INDEX(Alo_WB,MATCH(STRG!$G$1,Alo_Region,0)+MATCH(ALO_SvB!A13,Alo_Merkmal,0)-1,MATCH(ALO_SvB!$E$9,Alo_Staat,0)+MATCH(STRG!$L$1,Alo_BM,0))*100)</f>
        <v>-3.7859007832898173</v>
      </c>
      <c r="I13" s="274">
        <f>INDEX(Alo_WB,MATCH(STRG!$G$1,Alo_Region,0)+MATCH(ALO_SvB!$A13,Alo_Merkmal,0)-1,MATCH(ALO_SvB!$I$9,Alo_Staat,0)+MATCH(STRG!$L$1,Alo_BM,0)-1)</f>
        <v>365</v>
      </c>
      <c r="J13" s="275">
        <f>IF(ISERROR(I13/B13*100),"X",I13/B13*100)</f>
        <v>0.27953925803388169</v>
      </c>
      <c r="K13" s="274">
        <f>IF(ISERROR(INDEX(Alo_WB,MATCH(STRG!$G$1,Alo_Region,0)+MATCH(ALO_SvB!A13,Alo_Merkmal,0)-1,MATCH(ALO_SvB!$I$9,Alo_Staat,0)+MATCH(STRG!$L$1,Alo_BM,0)-1)-INDEX(Alo_WB,MATCH(STRG!$G$1,Alo_Region,0)+MATCH(ALO_SvB!A13,Alo_Merkmal,0)-1,MATCH(ALO_SvB!$I$9,Alo_Staat,0)+MATCH(STRG!$L$1,Alo_BM,0))),"X",INDEX(Alo_WB,MATCH(STRG!$G$1,Alo_Region,0)+MATCH(ALO_SvB!A13,Alo_Merkmal,0)-1,MATCH(ALO_SvB!$I$9,Alo_Staat,0)+MATCH(STRG!$L$1,Alo_BM,0)-1)-INDEX(Alo_WB,MATCH(STRG!$G$1,Alo_Region,0)+MATCH(ALO_SvB!A13,Alo_Merkmal,0)-1,MATCH(ALO_SvB!$I$9,Alo_Staat,0)+MATCH(STRG!$L$1,Alo_BM,0)))</f>
        <v>26</v>
      </c>
      <c r="L13" s="318">
        <f>IF(ISERROR(K13/INDEX(Alo_WB,MATCH(STRG!$G$1,Alo_Region,0)+MATCH(ALO_SvB!A13,Alo_Merkmal,0)-1,MATCH(ALO_SvB!$I$9,Alo_Staat,0)+MATCH(STRG!$L$1,Alo_BM,0))*100),"X",K13/INDEX(Alo_WB,MATCH(STRG!$G$1,Alo_Region,0)+MATCH(ALO_SvB!A13,Alo_Merkmal,0)-1,MATCH(ALO_SvB!$I$9,Alo_Staat,0)+MATCH(STRG!$L$1,Alo_BM,0))*100)</f>
        <v>7.6696165191740411</v>
      </c>
      <c r="M13" s="284">
        <f>INDEX(SvB_B_WB,MATCH(STRG!$I$1,SvB_B_Region,0)+MATCH("Gesamt",SvB_B_Sektor,0)-1,MATCH("Gesamt",SvB_B_Staat,0)+MATCH(ALO_SvB!M10,SvB_B_BM,0)-1)</f>
        <v>1566810</v>
      </c>
      <c r="N13" s="273">
        <f>INDEX(SvB_B_WB,MATCH(STRG!$I$1,SvB_B_Region,0)+MATCH("Gesamt",SvB_B_Sektor,0)-1,MATCH("Gesamt",SvB_B_Staat,0)+MATCH("Abw. abs. VJM",SvB_B_BM,0)-1)</f>
        <v>26226</v>
      </c>
      <c r="O13" s="282">
        <f>INDEX(SvB_B_WB,MATCH(STRG!$I$1,SvB_B_Region,0)+MATCH("Gesamt",SvB_B_Sektor,0)-1,MATCH("Gesamt",SvB_B_Staat,0)+MATCH("Abw. rel. VJM",SvB_B_BM,0)-1)</f>
        <v>1.7023414497</v>
      </c>
      <c r="P13" s="325">
        <f>INDEX(SvB_B_WB,MATCH(STRG!$I$1,SvB_B_Region,0)+MATCH("Gesamt",SvB_B_Sektor,0)-1,MATCH("152 Polen",SvB_B_Staat,0)+MATCH(ALO_SvB!P10,SvB_B_BM,0)-1)</f>
        <v>13295</v>
      </c>
      <c r="Q13" s="275">
        <f>IF(ISERROR(P13/M13*100),"X",P13/M13*100)</f>
        <v>0.84853938894952163</v>
      </c>
      <c r="R13" s="274">
        <f>INDEX(SvB_B_WB,MATCH(STRG!$I$1,SvB_B_Region,0)+MATCH("Gesamt",SvB_B_Sektor,0)-1,MATCH("152 Polen",SvB_B_Staat,0)+MATCH("Abw. abs. VJM",SvB_B_BM,0)-1)</f>
        <v>3206</v>
      </c>
      <c r="S13" s="318">
        <f>INDEX(SvB_B_WB,MATCH(STRG!$I$1,SvB_B_Region,0)+MATCH("Gesamt",SvB_B_Sektor,0)-1,MATCH("152 Polen",SvB_B_Staat,0)+MATCH("Abw. rel. VJM",SvB_B_BM,0)-1)</f>
        <v>31.777183070700001</v>
      </c>
      <c r="T13" s="325">
        <f>INDEX(SvB_B_WB,MATCH(STRG!$I$1,SvB_B_Region,0)+MATCH("Gesamt",SvB_B_Sektor,0)-1,MATCH("164 Tschechien",SvB_B_Staat,0)+MATCH(ALO_SvB!T10,SvB_B_BM,0)-1)</f>
        <v>7179</v>
      </c>
      <c r="U13" s="275">
        <f>IF(ISERROR(T13/M13*100),"X",T13/M13*100)</f>
        <v>0.4581921228483351</v>
      </c>
      <c r="V13" s="274">
        <f>INDEX(SvB_B_WB,MATCH(STRG!$I$1,SvB_B_Region,0)+MATCH("Gesamt",SvB_B_Sektor,0)-1,MATCH("164 Tschechien",SvB_B_Staat,0)+MATCH("Abw. abs. VJM",SvB_B_BM,0)-1)</f>
        <v>1624</v>
      </c>
      <c r="W13" s="318">
        <f>INDEX(SvB_B_WB,MATCH(STRG!$I$1,SvB_B_Region,0)+MATCH("Gesamt",SvB_B_Sektor,0)-1,MATCH("164 Tschechien",SvB_B_Staat,0)+MATCH("Abw. rel. VJM",SvB_B_BM,0)-1)</f>
        <v>29.234923492299998</v>
      </c>
    </row>
    <row r="14" spans="1:23" ht="18.75" customHeight="1" x14ac:dyDescent="0.2">
      <c r="A14" s="279" t="s">
        <v>325</v>
      </c>
      <c r="B14" s="285"/>
      <c r="C14" s="276"/>
      <c r="D14" s="283"/>
      <c r="E14" s="3"/>
      <c r="F14" s="277"/>
      <c r="G14" s="3"/>
      <c r="H14" s="319"/>
      <c r="I14" s="3"/>
      <c r="J14" s="277"/>
      <c r="K14" s="3"/>
      <c r="L14" s="319"/>
      <c r="M14" s="285"/>
      <c r="N14" s="276"/>
      <c r="O14" s="283"/>
      <c r="P14" s="326"/>
      <c r="Q14" s="277"/>
      <c r="R14" s="3"/>
      <c r="S14" s="319"/>
      <c r="T14" s="326"/>
      <c r="U14" s="277"/>
      <c r="V14" s="3"/>
      <c r="W14" s="319"/>
    </row>
    <row r="15" spans="1:23" ht="15" customHeight="1" x14ac:dyDescent="0.2">
      <c r="A15" s="280" t="s">
        <v>130</v>
      </c>
      <c r="B15" s="285">
        <f>INDEX(Alo_WB,MATCH(STRG!$G$1,Alo_Region,0)+MATCH(ALO_SvB!$A15,Alo_Merkmal,0)-1,MATCH(ALO_SvB!$B$8,Alo_Staat,0)+MATCH(STRG!$L$1,Alo_BM,0)-1)</f>
        <v>38597</v>
      </c>
      <c r="C15" s="276">
        <f>IF(ISERROR(INDEX(Alo_WB,MATCH(STRG!$G$1,Alo_Region,0)+MATCH(ALO_SvB!A15,Alo_Merkmal,0)-1,MATCH(ALO_SvB!$B$8,Alo_Staat,0)+MATCH(STRG!$L$1,Alo_BM,0)-1)-INDEX(Alo_WB,MATCH(STRG!$G$1,Alo_Region,0)+MATCH(ALO_SvB!A15,Alo_Merkmal,0)-1,MATCH(ALO_SvB!$B$8,Alo_Staat,0)+MATCH(STRG!$L$1,Alo_BM,0))),"X",INDEX(Alo_WB,MATCH(STRG!$G$1,Alo_Region,0)+MATCH(ALO_SvB!A15,Alo_Merkmal,0)-1,MATCH(ALO_SvB!$B$8,Alo_Staat,0)+MATCH(STRG!$L$1,Alo_BM,0)-1)-INDEX(Alo_WB,MATCH(STRG!$G$1,Alo_Region,0)+MATCH(ALO_SvB!A15,Alo_Merkmal,0)-1,MATCH(ALO_SvB!$B$8,Alo_Staat,0)+MATCH(STRG!$L$1,Alo_BM,0)))</f>
        <v>-6004</v>
      </c>
      <c r="D15" s="283">
        <f>IF(ISERROR(C15/INDEX(Alo_WB,MATCH(STRG!$G$1,Alo_Region,0)+MATCH(ALO_SvB!A15,Alo_Merkmal,0)-1,MATCH(ALO_SvB!$B$8,Alo_Staat,0)+MATCH(STRG!$L$1,Alo_BM,0))*100),"X",C15/INDEX(Alo_WB,MATCH(STRG!$G$1,Alo_Region,0)+MATCH(ALO_SvB!A15,Alo_Merkmal,0)-1,MATCH(ALO_SvB!$B$8,Alo_Staat,0)+MATCH(STRG!$L$1,Alo_BM,0))*100)</f>
        <v>-13.461581578888365</v>
      </c>
      <c r="E15" s="3">
        <f>INDEX(Alo_WB,MATCH(STRG!$G$1,Alo_Region,0)+MATCH(ALO_SvB!$A15,Alo_Merkmal,0)-1,MATCH(ALO_SvB!$E$9,Alo_Staat,0)+MATCH(STRG!$L$1,Alo_BM,0)-1)</f>
        <v>193</v>
      </c>
      <c r="F15" s="277">
        <f t="shared" ref="F15:F26" si="0">IF(ISERROR(E15/B15*100),"X",E15/B15*100)</f>
        <v>0.50003886312407708</v>
      </c>
      <c r="G15" s="3">
        <f>IF(ISERROR(INDEX(Alo_WB,MATCH(STRG!$G$1,Alo_Region,0)+MATCH(ALO_SvB!A15,Alo_Merkmal,0)-1,MATCH(ALO_SvB!$E$9,Alo_Staat,0)+MATCH(STRG!$L$1,Alo_BM,0)-1)-INDEX(Alo_WB,MATCH(STRG!$G$1,Alo_Region,0)+MATCH(ALO_SvB!A15,Alo_Merkmal,0)-1,MATCH(ALO_SvB!$E$9,Alo_Staat,0)+MATCH(STRG!$L$1,Alo_BM,0))),"X",INDEX(Alo_WB,MATCH(STRG!$G$1,Alo_Region,0)+MATCH(ALO_SvB!A15,Alo_Merkmal,0)-1,MATCH(ALO_SvB!$E$9,Alo_Staat,0)+MATCH(STRG!$L$1,Alo_BM,0)-1)-INDEX(Alo_WB,MATCH(STRG!$G$1,Alo_Region,0)+MATCH(ALO_SvB!A15,Alo_Merkmal,0)-1,MATCH(ALO_SvB!$E$9,Alo_Staat,0)+MATCH(STRG!$L$1,Alo_BM,0)))</f>
        <v>-32</v>
      </c>
      <c r="H15" s="319">
        <f>IF(ISERROR(G15/INDEX(Alo_WB,MATCH(STRG!$G$1,Alo_Region,0)+MATCH(ALO_SvB!A15,Alo_Merkmal,0)-1,MATCH(ALO_SvB!$E$9,Alo_Staat,0)+MATCH(STRG!$L$1,Alo_BM,0))*100),"X",G15/INDEX(Alo_WB,MATCH(STRG!$G$1,Alo_Region,0)+MATCH(ALO_SvB!A15,Alo_Merkmal,0)-1,MATCH(ALO_SvB!$E$9,Alo_Staat,0)+MATCH(STRG!$L$1,Alo_BM,0))*100)</f>
        <v>-14.222222222222221</v>
      </c>
      <c r="I15" s="3">
        <f>INDEX(Alo_WB,MATCH(STRG!$G$1,Alo_Region,0)+MATCH(ALO_SvB!$A15,Alo_Merkmal,0)-1,MATCH(ALO_SvB!$I$9,Alo_Staat,0)+MATCH(STRG!$L$1,Alo_BM,0)-1)</f>
        <v>54</v>
      </c>
      <c r="J15" s="277">
        <f t="shared" ref="J15:J26" si="1">IF(ISERROR(I15/B15*100),"X",I15/B15*100)</f>
        <v>0.13990724667720289</v>
      </c>
      <c r="K15" s="3">
        <f>IF(ISERROR(INDEX(Alo_WB,MATCH(STRG!$G$1,Alo_Region,0)+MATCH(ALO_SvB!A15,Alo_Merkmal,0)-1,MATCH(ALO_SvB!$I$9,Alo_Staat,0)+MATCH(STRG!$L$1,Alo_BM,0)-1)-INDEX(Alo_WB,MATCH(STRG!$G$1,Alo_Region,0)+MATCH(ALO_SvB!A15,Alo_Merkmal,0)-1,MATCH(ALO_SvB!$I$9,Alo_Staat,0)+MATCH(STRG!$L$1,Alo_BM,0))),"X",INDEX(Alo_WB,MATCH(STRG!$G$1,Alo_Region,0)+MATCH(ALO_SvB!A15,Alo_Merkmal,0)-1,MATCH(ALO_SvB!$I$9,Alo_Staat,0)+MATCH(STRG!$L$1,Alo_BM,0)-1)-INDEX(Alo_WB,MATCH(STRG!$G$1,Alo_Region,0)+MATCH(ALO_SvB!A15,Alo_Merkmal,0)-1,MATCH(ALO_SvB!$I$9,Alo_Staat,0)+MATCH(STRG!$L$1,Alo_BM,0)))</f>
        <v>-5</v>
      </c>
      <c r="L15" s="319">
        <f>IF(ISERROR(K15/INDEX(Alo_WB,MATCH(STRG!$G$1,Alo_Region,0)+MATCH(ALO_SvB!A15,Alo_Merkmal,0)-1,MATCH(ALO_SvB!$I$9,Alo_Staat,0)+MATCH(STRG!$L$1,Alo_BM,0))*100),"X",K15/INDEX(Alo_WB,MATCH(STRG!$G$1,Alo_Region,0)+MATCH(ALO_SvB!A15,Alo_Merkmal,0)-1,MATCH(ALO_SvB!$I$9,Alo_Staat,0)+MATCH(STRG!$L$1,Alo_BM,0))*100)</f>
        <v>-8.4745762711864394</v>
      </c>
      <c r="M15" s="285">
        <f>INDEX(SvB_B_WB,MATCH(STRG!$I$1,SvB_B_Region,0)+MATCH($A15,SvB_B_Sektor,0)-1,MATCH("Gesamt",SvB_B_Staat,0)+MATCH(ALO_SvB!$M$10,SvB_B_BM,0)-1)</f>
        <v>474141</v>
      </c>
      <c r="N15" s="276">
        <f>INDEX(SvB_B_WB,MATCH(STRG!$I$1,SvB_B_Region,0)+MATCH($A15,SvB_B_Sektor,0)-1,MATCH("Gesamt",SvB_B_Staat,0)+MATCH("Abw. abs. VJM",SvB_B_BM,0)-1)</f>
        <v>5740</v>
      </c>
      <c r="O15" s="283">
        <f>INDEX(SvB_B_WB,MATCH(STRG!$I$1,SvB_B_Region,0)+MATCH($A15,SvB_B_Sektor,0)-1,MATCH("Gesamt",SvB_B_Staat,0)+MATCH("Abw. rel. VJM",SvB_B_BM,0)-1)</f>
        <v>1.2254457185000001</v>
      </c>
      <c r="P15" s="326">
        <f>INDEX(SvB_B_WB,MATCH(STRG!$I$1,SvB_B_Region,0)+MATCH($A15,SvB_B_Sektor,0)-1,MATCH("152 Polen",SvB_B_Staat,0)+MATCH(ALO_SvB!$M$10,SvB_B_BM,0)-1)</f>
        <v>6697</v>
      </c>
      <c r="Q15" s="277">
        <f t="shared" ref="Q15:Q26" si="2">IF(ISERROR(P15/M15*100),"X",P15/M15*100)</f>
        <v>1.4124490394207629</v>
      </c>
      <c r="R15" s="3">
        <f>INDEX(SvB_B_WB,MATCH(STRG!$I$1,SvB_B_Region,0)+MATCH($A15,SvB_B_Sektor,0)-1,MATCH("152 Polen",SvB_B_Staat,0)+MATCH("Abw. abs. VJM",SvB_B_BM,0)-1)</f>
        <v>1704</v>
      </c>
      <c r="S15" s="319">
        <f>INDEX(SvB_B_WB,MATCH(STRG!$I$1,SvB_B_Region,0)+MATCH($A15,SvB_B_Sektor,0)-1,MATCH("152 Polen",SvB_B_Staat,0)+MATCH("Abw. rel. VJM",SvB_B_BM,0)-1)</f>
        <v>34.127778890400002</v>
      </c>
      <c r="T15" s="326">
        <f>INDEX(SvB_B_WB,MATCH(STRG!$I$1,SvB_B_Region,0)+MATCH($A15,SvB_B_Sektor,0)-1,MATCH("164 Tschechien",SvB_B_Staat,0)+MATCH(ALO_SvB!$M$10,SvB_B_BM,0)-1)</f>
        <v>2281</v>
      </c>
      <c r="U15" s="277">
        <f t="shared" ref="U15:U20" si="3">IF(ISERROR(T15/M15*100),"X",T15/M15*100)</f>
        <v>0.48108052246061822</v>
      </c>
      <c r="V15" s="3">
        <f>INDEX(SvB_B_WB,MATCH(STRG!$I$1,SvB_B_Region,0)+MATCH($A15,SvB_B_Sektor,0)-1,MATCH("164 Tschechien",SvB_B_Staat,0)+MATCH("Abw. abs. VJM",SvB_B_BM,0)-1)</f>
        <v>733</v>
      </c>
      <c r="W15" s="319">
        <f>INDEX(SvB_B_WB,MATCH(STRG!$I$1,SvB_B_Region,0)+MATCH($A15,SvB_B_Sektor,0)-1,MATCH("164 Tschechien",SvB_B_Staat,0)+MATCH("Abw. rel. VJM",SvB_B_BM,0)-1)</f>
        <v>47.3514211886</v>
      </c>
    </row>
    <row r="16" spans="1:23" ht="15" customHeight="1" x14ac:dyDescent="0.2">
      <c r="A16" s="280" t="s">
        <v>129</v>
      </c>
      <c r="B16" s="285">
        <f>INDEX(Alo_WB,MATCH(STRG!$G$1,Alo_Region,0)+MATCH(ALO_SvB!$A16,Alo_Merkmal,0)-1,MATCH(ALO_SvB!$B$8,Alo_Staat,0)+MATCH(STRG!$L$1,Alo_BM,0)-1)</f>
        <v>26353</v>
      </c>
      <c r="C16" s="276">
        <f>IF(ISERROR(INDEX(Alo_WB,MATCH(STRG!$G$1,Alo_Region,0)+MATCH(ALO_SvB!A16,Alo_Merkmal,0)-1,MATCH(ALO_SvB!$B$8,Alo_Staat,0)+MATCH(STRG!$L$1,Alo_BM,0)-1)-INDEX(Alo_WB,MATCH(STRG!$G$1,Alo_Region,0)+MATCH(ALO_SvB!A16,Alo_Merkmal,0)-1,MATCH(ALO_SvB!$B$8,Alo_Staat,0)+MATCH(STRG!$L$1,Alo_BM,0))),"X",INDEX(Alo_WB,MATCH(STRG!$G$1,Alo_Region,0)+MATCH(ALO_SvB!A16,Alo_Merkmal,0)-1,MATCH(ALO_SvB!$B$8,Alo_Staat,0)+MATCH(STRG!$L$1,Alo_BM,0)-1)-INDEX(Alo_WB,MATCH(STRG!$G$1,Alo_Region,0)+MATCH(ALO_SvB!A16,Alo_Merkmal,0)-1,MATCH(ALO_SvB!$B$8,Alo_Staat,0)+MATCH(STRG!$L$1,Alo_BM,0)))</f>
        <v>-2206</v>
      </c>
      <c r="D16" s="283">
        <f>IF(ISERROR(C16/INDEX(Alo_WB,MATCH(STRG!$G$1,Alo_Region,0)+MATCH(ALO_SvB!A16,Alo_Merkmal,0)-1,MATCH(ALO_SvB!$B$8,Alo_Staat,0)+MATCH(STRG!$L$1,Alo_BM,0))*100),"X",C16/INDEX(Alo_WB,MATCH(STRG!$G$1,Alo_Region,0)+MATCH(ALO_SvB!A16,Alo_Merkmal,0)-1,MATCH(ALO_SvB!$B$8,Alo_Staat,0)+MATCH(STRG!$L$1,Alo_BM,0))*100)</f>
        <v>-7.72436009664204</v>
      </c>
      <c r="E16" s="3">
        <f>INDEX(Alo_WB,MATCH(STRG!$G$1,Alo_Region,0)+MATCH(ALO_SvB!$A16,Alo_Merkmal,0)-1,MATCH(ALO_SvB!$E$9,Alo_Staat,0)+MATCH(STRG!$L$1,Alo_BM,0)-1)</f>
        <v>183</v>
      </c>
      <c r="F16" s="277">
        <f t="shared" si="0"/>
        <v>0.69441809281675704</v>
      </c>
      <c r="G16" s="3">
        <f>IF(ISERROR(INDEX(Alo_WB,MATCH(STRG!$G$1,Alo_Region,0)+MATCH(ALO_SvB!A16,Alo_Merkmal,0)-1,MATCH(ALO_SvB!$E$9,Alo_Staat,0)+MATCH(STRG!$L$1,Alo_BM,0)-1)-INDEX(Alo_WB,MATCH(STRG!$G$1,Alo_Region,0)+MATCH(ALO_SvB!A16,Alo_Merkmal,0)-1,MATCH(ALO_SvB!$E$9,Alo_Staat,0)+MATCH(STRG!$L$1,Alo_BM,0))),"X",INDEX(Alo_WB,MATCH(STRG!$G$1,Alo_Region,0)+MATCH(ALO_SvB!A16,Alo_Merkmal,0)-1,MATCH(ALO_SvB!$E$9,Alo_Staat,0)+MATCH(STRG!$L$1,Alo_BM,0)-1)-INDEX(Alo_WB,MATCH(STRG!$G$1,Alo_Region,0)+MATCH(ALO_SvB!A16,Alo_Merkmal,0)-1,MATCH(ALO_SvB!$E$9,Alo_Staat,0)+MATCH(STRG!$L$1,Alo_BM,0)))</f>
        <v>-8</v>
      </c>
      <c r="H16" s="319">
        <f>IF(ISERROR(G16/INDEX(Alo_WB,MATCH(STRG!$G$1,Alo_Region,0)+MATCH(ALO_SvB!A16,Alo_Merkmal,0)-1,MATCH(ALO_SvB!$E$9,Alo_Staat,0)+MATCH(STRG!$L$1,Alo_BM,0))*100),"X",G16/INDEX(Alo_WB,MATCH(STRG!$G$1,Alo_Region,0)+MATCH(ALO_SvB!A16,Alo_Merkmal,0)-1,MATCH(ALO_SvB!$E$9,Alo_Staat,0)+MATCH(STRG!$L$1,Alo_BM,0))*100)</f>
        <v>-4.1884816753926701</v>
      </c>
      <c r="I16" s="3">
        <f>INDEX(Alo_WB,MATCH(STRG!$G$1,Alo_Region,0)+MATCH(ALO_SvB!$A16,Alo_Merkmal,0)-1,MATCH(ALO_SvB!$I$9,Alo_Staat,0)+MATCH(STRG!$L$1,Alo_BM,0)-1)</f>
        <v>127</v>
      </c>
      <c r="J16" s="277">
        <f>IF(ISERROR(I16/B16*100),"X",I16/B16*100)</f>
        <v>0.48191856714605547</v>
      </c>
      <c r="K16" s="3">
        <f>IF(ISERROR(INDEX(Alo_WB,MATCH(STRG!$G$1,Alo_Region,0)+MATCH(ALO_SvB!A16,Alo_Merkmal,0)-1,MATCH(ALO_SvB!$I$9,Alo_Staat,0)+MATCH(STRG!$L$1,Alo_BM,0)-1)-INDEX(Alo_WB,MATCH(STRG!$G$1,Alo_Region,0)+MATCH(ALO_SvB!A16,Alo_Merkmal,0)-1,MATCH(ALO_SvB!$I$9,Alo_Staat,0)+MATCH(STRG!$L$1,Alo_BM,0))),"X",INDEX(Alo_WB,MATCH(STRG!$G$1,Alo_Region,0)+MATCH(ALO_SvB!A16,Alo_Merkmal,0)-1,MATCH(ALO_SvB!$I$9,Alo_Staat,0)+MATCH(STRG!$L$1,Alo_BM,0)-1)-INDEX(Alo_WB,MATCH(STRG!$G$1,Alo_Region,0)+MATCH(ALO_SvB!A16,Alo_Merkmal,0)-1,MATCH(ALO_SvB!$I$9,Alo_Staat,0)+MATCH(STRG!$L$1,Alo_BM,0)))</f>
        <v>10</v>
      </c>
      <c r="L16" s="319">
        <f>IF(ISERROR(K16/INDEX(Alo_WB,MATCH(STRG!$G$1,Alo_Region,0)+MATCH(ALO_SvB!A16,Alo_Merkmal,0)-1,MATCH(ALO_SvB!$I$9,Alo_Staat,0)+MATCH(STRG!$L$1,Alo_BM,0))*100),"X",K16/INDEX(Alo_WB,MATCH(STRG!$G$1,Alo_Region,0)+MATCH(ALO_SvB!A16,Alo_Merkmal,0)-1,MATCH(ALO_SvB!$I$9,Alo_Staat,0)+MATCH(STRG!$L$1,Alo_BM,0))*100)</f>
        <v>8.5470085470085468</v>
      </c>
      <c r="M16" s="285">
        <f>INDEX(SvB_B_WB,MATCH(STRG!$I$1,SvB_B_Region,0)+MATCH($A16,SvB_B_Sektor,0)-1,MATCH("Gesamt",SvB_B_Staat,0)+MATCH(ALO_SvB!$M$10,SvB_B_BM,0)-1)</f>
        <v>404284</v>
      </c>
      <c r="N16" s="276">
        <f>INDEX(SvB_B_WB,MATCH(STRG!$I$1,SvB_B_Region,0)+MATCH($A16,SvB_B_Sektor,0)-1,MATCH("Gesamt",SvB_B_Staat,0)+MATCH("Abw. abs. VJM",SvB_B_BM,0)-1)</f>
        <v>10673</v>
      </c>
      <c r="O16" s="283">
        <f>INDEX(SvB_B_WB,MATCH(STRG!$I$1,SvB_B_Region,0)+MATCH($A16,SvB_B_Sektor,0)-1,MATCH("Gesamt",SvB_B_Staat,0)+MATCH("Abw. rel. VJM",SvB_B_BM,0)-1)</f>
        <v>2.7115603985000001</v>
      </c>
      <c r="P16" s="326">
        <f>INDEX(SvB_B_WB,MATCH(STRG!$I$1,SvB_B_Region,0)+MATCH($A16,SvB_B_Sektor,0)-1,MATCH("152 Polen",SvB_B_Staat,0)+MATCH(ALO_SvB!$M$10,SvB_B_BM,0)-1)</f>
        <v>1729</v>
      </c>
      <c r="Q16" s="277">
        <f t="shared" si="2"/>
        <v>0.42766965796321399</v>
      </c>
      <c r="R16" s="3">
        <f>INDEX(SvB_B_WB,MATCH(STRG!$I$1,SvB_B_Region,0)+MATCH($A16,SvB_B_Sektor,0)-1,MATCH("152 Polen",SvB_B_Staat,0)+MATCH("Abw. abs. VJM",SvB_B_BM,0)-1)</f>
        <v>266</v>
      </c>
      <c r="S16" s="319">
        <f>INDEX(SvB_B_WB,MATCH(STRG!$I$1,SvB_B_Region,0)+MATCH($A16,SvB_B_Sektor,0)-1,MATCH("152 Polen",SvB_B_Staat,0)+MATCH("Abw. rel. VJM",SvB_B_BM,0)-1)</f>
        <v>18.181818181800001</v>
      </c>
      <c r="T16" s="326">
        <f>INDEX(SvB_B_WB,MATCH(STRG!$I$1,SvB_B_Region,0)+MATCH($A16,SvB_B_Sektor,0)-1,MATCH("164 Tschechien",SvB_B_Staat,0)+MATCH(ALO_SvB!$M$10,SvB_B_BM,0)-1)</f>
        <v>2155</v>
      </c>
      <c r="U16" s="277">
        <f t="shared" si="3"/>
        <v>0.53304112950302263</v>
      </c>
      <c r="V16" s="3">
        <f>INDEX(SvB_B_WB,MATCH(STRG!$I$1,SvB_B_Region,0)+MATCH($A16,SvB_B_Sektor,0)-1,MATCH("164 Tschechien",SvB_B_Staat,0)+MATCH("Abw. abs. VJM",SvB_B_BM,0)-1)</f>
        <v>304</v>
      </c>
      <c r="W16" s="319">
        <f>INDEX(SvB_B_WB,MATCH(STRG!$I$1,SvB_B_Region,0)+MATCH($A16,SvB_B_Sektor,0)-1,MATCH("164 Tschechien",SvB_B_Staat,0)+MATCH("Abw. rel. VJM",SvB_B_BM,0)-1)</f>
        <v>16.423554835200001</v>
      </c>
    </row>
    <row r="17" spans="1:23" ht="15" customHeight="1" x14ac:dyDescent="0.2">
      <c r="A17" s="280" t="s">
        <v>128</v>
      </c>
      <c r="B17" s="285">
        <f>INDEX(Alo_WB,MATCH(STRG!$G$1,Alo_Region,0)+MATCH(ALO_SvB!$A17,Alo_Merkmal,0)-1,MATCH(ALO_SvB!$B$8,Alo_Staat,0)+MATCH(STRG!$L$1,Alo_BM,0)-1)</f>
        <v>30423</v>
      </c>
      <c r="C17" s="276">
        <f>IF(ISERROR(INDEX(Alo_WB,MATCH(STRG!$G$1,Alo_Region,0)+MATCH(ALO_SvB!A17,Alo_Merkmal,0)-1,MATCH(ALO_SvB!$B$8,Alo_Staat,0)+MATCH(STRG!$L$1,Alo_BM,0)-1)-INDEX(Alo_WB,MATCH(STRG!$G$1,Alo_Region,0)+MATCH(ALO_SvB!A17,Alo_Merkmal,0)-1,MATCH(ALO_SvB!$B$8,Alo_Staat,0)+MATCH(STRG!$L$1,Alo_BM,0))),"X",INDEX(Alo_WB,MATCH(STRG!$G$1,Alo_Region,0)+MATCH(ALO_SvB!A17,Alo_Merkmal,0)-1,MATCH(ALO_SvB!$B$8,Alo_Staat,0)+MATCH(STRG!$L$1,Alo_BM,0)-1)-INDEX(Alo_WB,MATCH(STRG!$G$1,Alo_Region,0)+MATCH(ALO_SvB!A17,Alo_Merkmal,0)-1,MATCH(ALO_SvB!$B$8,Alo_Staat,0)+MATCH(STRG!$L$1,Alo_BM,0)))</f>
        <v>-4275</v>
      </c>
      <c r="D17" s="283">
        <f>IF(ISERROR(C17/INDEX(Alo_WB,MATCH(STRG!$G$1,Alo_Region,0)+MATCH(ALO_SvB!A17,Alo_Merkmal,0)-1,MATCH(ALO_SvB!$B$8,Alo_Staat,0)+MATCH(STRG!$L$1,Alo_BM,0))*100),"X",C17/INDEX(Alo_WB,MATCH(STRG!$G$1,Alo_Region,0)+MATCH(ALO_SvB!A17,Alo_Merkmal,0)-1,MATCH(ALO_SvB!$B$8,Alo_Staat,0)+MATCH(STRG!$L$1,Alo_BM,0))*100)</f>
        <v>-12.320594846965243</v>
      </c>
      <c r="E17" s="3">
        <f>INDEX(Alo_WB,MATCH(STRG!$G$1,Alo_Region,0)+MATCH(ALO_SvB!$A17,Alo_Merkmal,0)-1,MATCH(ALO_SvB!$E$9,Alo_Staat,0)+MATCH(STRG!$L$1,Alo_BM,0)-1)</f>
        <v>144</v>
      </c>
      <c r="F17" s="277">
        <f t="shared" si="0"/>
        <v>0.47332610196233116</v>
      </c>
      <c r="G17" s="3">
        <f>IF(ISERROR(INDEX(Alo_WB,MATCH(STRG!$G$1,Alo_Region,0)+MATCH(ALO_SvB!A17,Alo_Merkmal,0)-1,MATCH(ALO_SvB!$E$9,Alo_Staat,0)+MATCH(STRG!$L$1,Alo_BM,0)-1)-INDEX(Alo_WB,MATCH(STRG!$G$1,Alo_Region,0)+MATCH(ALO_SvB!A17,Alo_Merkmal,0)-1,MATCH(ALO_SvB!$E$9,Alo_Staat,0)+MATCH(STRG!$L$1,Alo_BM,0))),"X",INDEX(Alo_WB,MATCH(STRG!$G$1,Alo_Region,0)+MATCH(ALO_SvB!A17,Alo_Merkmal,0)-1,MATCH(ALO_SvB!$E$9,Alo_Staat,0)+MATCH(STRG!$L$1,Alo_BM,0)-1)-INDEX(Alo_WB,MATCH(STRG!$G$1,Alo_Region,0)+MATCH(ALO_SvB!A17,Alo_Merkmal,0)-1,MATCH(ALO_SvB!$E$9,Alo_Staat,0)+MATCH(STRG!$L$1,Alo_BM,0)))</f>
        <v>-2</v>
      </c>
      <c r="H17" s="319">
        <f>IF(ISERROR(G17/INDEX(Alo_WB,MATCH(STRG!$G$1,Alo_Region,0)+MATCH(ALO_SvB!A17,Alo_Merkmal,0)-1,MATCH(ALO_SvB!$E$9,Alo_Staat,0)+MATCH(STRG!$L$1,Alo_BM,0))*100),"X",G17/INDEX(Alo_WB,MATCH(STRG!$G$1,Alo_Region,0)+MATCH(ALO_SvB!A17,Alo_Merkmal,0)-1,MATCH(ALO_SvB!$E$9,Alo_Staat,0)+MATCH(STRG!$L$1,Alo_BM,0))*100)</f>
        <v>-1.3698630136986301</v>
      </c>
      <c r="I17" s="3">
        <f>INDEX(Alo_WB,MATCH(STRG!$G$1,Alo_Region,0)+MATCH(ALO_SvB!$A17,Alo_Merkmal,0)-1,MATCH(ALO_SvB!$I$9,Alo_Staat,0)+MATCH(STRG!$L$1,Alo_BM,0)-1)</f>
        <v>50</v>
      </c>
      <c r="J17" s="277">
        <f t="shared" si="1"/>
        <v>0.16434934095914275</v>
      </c>
      <c r="K17" s="3">
        <f>IF(ISERROR(INDEX(Alo_WB,MATCH(STRG!$G$1,Alo_Region,0)+MATCH(ALO_SvB!A17,Alo_Merkmal,0)-1,MATCH(ALO_SvB!$I$9,Alo_Staat,0)+MATCH(STRG!$L$1,Alo_BM,0)-1)-INDEX(Alo_WB,MATCH(STRG!$G$1,Alo_Region,0)+MATCH(ALO_SvB!A17,Alo_Merkmal,0)-1,MATCH(ALO_SvB!$I$9,Alo_Staat,0)+MATCH(STRG!$L$1,Alo_BM,0))),"X",INDEX(Alo_WB,MATCH(STRG!$G$1,Alo_Region,0)+MATCH(ALO_SvB!A17,Alo_Merkmal,0)-1,MATCH(ALO_SvB!$I$9,Alo_Staat,0)+MATCH(STRG!$L$1,Alo_BM,0)-1)-INDEX(Alo_WB,MATCH(STRG!$G$1,Alo_Region,0)+MATCH(ALO_SvB!A17,Alo_Merkmal,0)-1,MATCH(ALO_SvB!$I$9,Alo_Staat,0)+MATCH(STRG!$L$1,Alo_BM,0)))</f>
        <v>-15</v>
      </c>
      <c r="L17" s="319">
        <f>IF(ISERROR(K17/INDEX(Alo_WB,MATCH(STRG!$G$1,Alo_Region,0)+MATCH(ALO_SvB!A17,Alo_Merkmal,0)-1,MATCH(ALO_SvB!$I$9,Alo_Staat,0)+MATCH(STRG!$L$1,Alo_BM,0))*100),"X",K17/INDEX(Alo_WB,MATCH(STRG!$G$1,Alo_Region,0)+MATCH(ALO_SvB!A17,Alo_Merkmal,0)-1,MATCH(ALO_SvB!$I$9,Alo_Staat,0)+MATCH(STRG!$L$1,Alo_BM,0))*100)</f>
        <v>-23.076923076923077</v>
      </c>
      <c r="M17" s="285">
        <f>INDEX(SvB_B_WB,MATCH(STRG!$I$1,SvB_B_Region,0)+MATCH($A17,SvB_B_Sektor,0)-1,MATCH("Gesamt",SvB_B_Staat,0)+MATCH(ALO_SvB!$M$10,SvB_B_BM,0)-1)</f>
        <v>435672</v>
      </c>
      <c r="N17" s="276">
        <f>INDEX(SvB_B_WB,MATCH(STRG!$I$1,SvB_B_Region,0)+MATCH($A17,SvB_B_Sektor,0)-1,MATCH("Gesamt",SvB_B_Staat,0)+MATCH("Abw. abs. VJM",SvB_B_BM,0)-1)</f>
        <v>2979</v>
      </c>
      <c r="O17" s="283">
        <f>INDEX(SvB_B_WB,MATCH(STRG!$I$1,SvB_B_Region,0)+MATCH($A17,SvB_B_Sektor,0)-1,MATCH("Gesamt",SvB_B_Staat,0)+MATCH("Abw. rel. VJM",SvB_B_BM,0)-1)</f>
        <v>0.68847889839999998</v>
      </c>
      <c r="P17" s="326">
        <f>INDEX(SvB_B_WB,MATCH(STRG!$I$1,SvB_B_Region,0)+MATCH($A17,SvB_B_Sektor,0)-1,MATCH("152 Polen",SvB_B_Staat,0)+MATCH(ALO_SvB!$M$10,SvB_B_BM,0)-1)</f>
        <v>884</v>
      </c>
      <c r="Q17" s="277">
        <f t="shared" si="2"/>
        <v>0.20290493765952369</v>
      </c>
      <c r="R17" s="3">
        <f>INDEX(SvB_B_WB,MATCH(STRG!$I$1,SvB_B_Region,0)+MATCH($A17,SvB_B_Sektor,0)-1,MATCH("152 Polen",SvB_B_Staat,0)+MATCH("Abw. abs. VJM",SvB_B_BM,0)-1)</f>
        <v>60</v>
      </c>
      <c r="S17" s="319">
        <f>INDEX(SvB_B_WB,MATCH(STRG!$I$1,SvB_B_Region,0)+MATCH($A17,SvB_B_Sektor,0)-1,MATCH("152 Polen",SvB_B_Staat,0)+MATCH("Abw. rel. VJM",SvB_B_BM,0)-1)</f>
        <v>7.2815533980999998</v>
      </c>
      <c r="T17" s="326">
        <f>INDEX(SvB_B_WB,MATCH(STRG!$I$1,SvB_B_Region,0)+MATCH($A17,SvB_B_Sektor,0)-1,MATCH("164 Tschechien",SvB_B_Staat,0)+MATCH(ALO_SvB!$M$10,SvB_B_BM,0)-1)</f>
        <v>457</v>
      </c>
      <c r="U17" s="277">
        <f t="shared" si="3"/>
        <v>0.10489542591674469</v>
      </c>
      <c r="V17" s="3">
        <f>INDEX(SvB_B_WB,MATCH(STRG!$I$1,SvB_B_Region,0)+MATCH($A17,SvB_B_Sektor,0)-1,MATCH("164 Tschechien",SvB_B_Staat,0)+MATCH("Abw. abs. VJM",SvB_B_BM,0)-1)</f>
        <v>69</v>
      </c>
      <c r="W17" s="319">
        <f>INDEX(SvB_B_WB,MATCH(STRG!$I$1,SvB_B_Region,0)+MATCH($A17,SvB_B_Sektor,0)-1,MATCH("164 Tschechien",SvB_B_Staat,0)+MATCH("Abw. rel. VJM",SvB_B_BM,0)-1)</f>
        <v>17.7835051546</v>
      </c>
    </row>
    <row r="18" spans="1:23" ht="15" customHeight="1" x14ac:dyDescent="0.2">
      <c r="A18" s="280" t="s">
        <v>127</v>
      </c>
      <c r="B18" s="285">
        <f>INDEX(Alo_WB,MATCH(STRG!$G$1,Alo_Region,0)+MATCH(ALO_SvB!$A18,Alo_Merkmal,0)-1,MATCH(ALO_SvB!$B$8,Alo_Staat,0)+MATCH(STRG!$L$1,Alo_BM,0)-1)</f>
        <v>2331</v>
      </c>
      <c r="C18" s="276">
        <f>IF(ISERROR(INDEX(Alo_WB,MATCH(STRG!$G$1,Alo_Region,0)+MATCH(ALO_SvB!A18,Alo_Merkmal,0)-1,MATCH(ALO_SvB!$B$8,Alo_Staat,0)+MATCH(STRG!$L$1,Alo_BM,0)-1)-INDEX(Alo_WB,MATCH(STRG!$G$1,Alo_Region,0)+MATCH(ALO_SvB!A18,Alo_Merkmal,0)-1,MATCH(ALO_SvB!$B$8,Alo_Staat,0)+MATCH(STRG!$L$1,Alo_BM,0))),"X",INDEX(Alo_WB,MATCH(STRG!$G$1,Alo_Region,0)+MATCH(ALO_SvB!A18,Alo_Merkmal,0)-1,MATCH(ALO_SvB!$B$8,Alo_Staat,0)+MATCH(STRG!$L$1,Alo_BM,0)-1)-INDEX(Alo_WB,MATCH(STRG!$G$1,Alo_Region,0)+MATCH(ALO_SvB!A18,Alo_Merkmal,0)-1,MATCH(ALO_SvB!$B$8,Alo_Staat,0)+MATCH(STRG!$L$1,Alo_BM,0)))</f>
        <v>-268</v>
      </c>
      <c r="D18" s="283">
        <f>IF(ISERROR(C18/INDEX(Alo_WB,MATCH(STRG!$G$1,Alo_Region,0)+MATCH(ALO_SvB!A18,Alo_Merkmal,0)-1,MATCH(ALO_SvB!$B$8,Alo_Staat,0)+MATCH(STRG!$L$1,Alo_BM,0))*100),"X",C18/INDEX(Alo_WB,MATCH(STRG!$G$1,Alo_Region,0)+MATCH(ALO_SvB!A18,Alo_Merkmal,0)-1,MATCH(ALO_SvB!$B$8,Alo_Staat,0)+MATCH(STRG!$L$1,Alo_BM,0))*100)</f>
        <v>-10.311658330126971</v>
      </c>
      <c r="E18" s="3">
        <f>INDEX(Alo_WB,MATCH(STRG!$G$1,Alo_Region,0)+MATCH(ALO_SvB!$A18,Alo_Merkmal,0)-1,MATCH(ALO_SvB!$E$9,Alo_Staat,0)+MATCH(STRG!$L$1,Alo_BM,0)-1)</f>
        <v>17</v>
      </c>
      <c r="F18" s="277">
        <f t="shared" si="0"/>
        <v>0.72930072930072931</v>
      </c>
      <c r="G18" s="3">
        <f>IF(ISERROR(INDEX(Alo_WB,MATCH(STRG!$G$1,Alo_Region,0)+MATCH(ALO_SvB!A18,Alo_Merkmal,0)-1,MATCH(ALO_SvB!$E$9,Alo_Staat,0)+MATCH(STRG!$L$1,Alo_BM,0)-1)-INDEX(Alo_WB,MATCH(STRG!$G$1,Alo_Region,0)+MATCH(ALO_SvB!A18,Alo_Merkmal,0)-1,MATCH(ALO_SvB!$E$9,Alo_Staat,0)+MATCH(STRG!$L$1,Alo_BM,0))),"X",INDEX(Alo_WB,MATCH(STRG!$G$1,Alo_Region,0)+MATCH(ALO_SvB!A18,Alo_Merkmal,0)-1,MATCH(ALO_SvB!$E$9,Alo_Staat,0)+MATCH(STRG!$L$1,Alo_BM,0)-1)-INDEX(Alo_WB,MATCH(STRG!$G$1,Alo_Region,0)+MATCH(ALO_SvB!A18,Alo_Merkmal,0)-1,MATCH(ALO_SvB!$E$9,Alo_Staat,0)+MATCH(STRG!$L$1,Alo_BM,0)))</f>
        <v>1</v>
      </c>
      <c r="H18" s="319">
        <f>IF(ISERROR(G18/INDEX(Alo_WB,MATCH(STRG!$G$1,Alo_Region,0)+MATCH(ALO_SvB!A18,Alo_Merkmal,0)-1,MATCH(ALO_SvB!$E$9,Alo_Staat,0)+MATCH(STRG!$L$1,Alo_BM,0))*100),"X",G18/INDEX(Alo_WB,MATCH(STRG!$G$1,Alo_Region,0)+MATCH(ALO_SvB!A18,Alo_Merkmal,0)-1,MATCH(ALO_SvB!$E$9,Alo_Staat,0)+MATCH(STRG!$L$1,Alo_BM,0))*100)</f>
        <v>6.25</v>
      </c>
      <c r="I18" s="3" t="str">
        <f>INDEX(Alo_WB,MATCH(STRG!$G$1,Alo_Region,0)+MATCH(ALO_SvB!$A18,Alo_Merkmal,0)-1,MATCH(ALO_SvB!$I$9,Alo_Staat,0)+MATCH(STRG!$L$1,Alo_BM,0)-1)</f>
        <v>*</v>
      </c>
      <c r="J18" s="277" t="str">
        <f t="shared" si="1"/>
        <v>X</v>
      </c>
      <c r="K18" s="3" t="str">
        <f>IF(ISERROR(INDEX(Alo_WB,MATCH(STRG!$G$1,Alo_Region,0)+MATCH(ALO_SvB!A18,Alo_Merkmal,0)-1,MATCH(ALO_SvB!$I$9,Alo_Staat,0)+MATCH(STRG!$L$1,Alo_BM,0)-1)-INDEX(Alo_WB,MATCH(STRG!$G$1,Alo_Region,0)+MATCH(ALO_SvB!A18,Alo_Merkmal,0)-1,MATCH(ALO_SvB!$I$9,Alo_Staat,0)+MATCH(STRG!$L$1,Alo_BM,0))),"X",INDEX(Alo_WB,MATCH(STRG!$G$1,Alo_Region,0)+MATCH(ALO_SvB!A18,Alo_Merkmal,0)-1,MATCH(ALO_SvB!$I$9,Alo_Staat,0)+MATCH(STRG!$L$1,Alo_BM,0)-1)-INDEX(Alo_WB,MATCH(STRG!$G$1,Alo_Region,0)+MATCH(ALO_SvB!A18,Alo_Merkmal,0)-1,MATCH(ALO_SvB!$I$9,Alo_Staat,0)+MATCH(STRG!$L$1,Alo_BM,0)))</f>
        <v>X</v>
      </c>
      <c r="L18" s="319" t="str">
        <f>IF(ISERROR(K18/INDEX(Alo_WB,MATCH(STRG!$G$1,Alo_Region,0)+MATCH(ALO_SvB!A18,Alo_Merkmal,0)-1,MATCH(ALO_SvB!$I$9,Alo_Staat,0)+MATCH(STRG!$L$1,Alo_BM,0))*100),"X",K18/INDEX(Alo_WB,MATCH(STRG!$G$1,Alo_Region,0)+MATCH(ALO_SvB!A18,Alo_Merkmal,0)-1,MATCH(ALO_SvB!$I$9,Alo_Staat,0)+MATCH(STRG!$L$1,Alo_BM,0))*100)</f>
        <v>X</v>
      </c>
      <c r="M18" s="285">
        <f>INDEX(SvB_B_WB,MATCH(STRG!$I$1,SvB_B_Region,0)+MATCH($A18,SvB_B_Sektor,0)-1,MATCH("Gesamt",SvB_B_Staat,0)+MATCH(ALO_SvB!$M$10,SvB_B_BM,0)-1)</f>
        <v>40861</v>
      </c>
      <c r="N18" s="276">
        <f>INDEX(SvB_B_WB,MATCH(STRG!$I$1,SvB_B_Region,0)+MATCH($A18,SvB_B_Sektor,0)-1,MATCH("Gesamt",SvB_B_Staat,0)+MATCH("Abw. abs. VJM",SvB_B_BM,0)-1)</f>
        <v>1376</v>
      </c>
      <c r="O18" s="283">
        <f>INDEX(SvB_B_WB,MATCH(STRG!$I$1,SvB_B_Region,0)+MATCH($A18,SvB_B_Sektor,0)-1,MATCH("Gesamt",SvB_B_Staat,0)+MATCH("Abw. rel. VJM",SvB_B_BM,0)-1)</f>
        <v>3.4848676713</v>
      </c>
      <c r="P18" s="326">
        <f>INDEX(SvB_B_WB,MATCH(STRG!$I$1,SvB_B_Region,0)+MATCH($A18,SvB_B_Sektor,0)-1,MATCH("152 Polen",SvB_B_Staat,0)+MATCH(ALO_SvB!$M$10,SvB_B_BM,0)-1)</f>
        <v>99</v>
      </c>
      <c r="Q18" s="277">
        <f t="shared" si="2"/>
        <v>0.24228481926531412</v>
      </c>
      <c r="R18" s="3">
        <f>INDEX(SvB_B_WB,MATCH(STRG!$I$1,SvB_B_Region,0)+MATCH($A18,SvB_B_Sektor,0)-1,MATCH("152 Polen",SvB_B_Staat,0)+MATCH("Abw. abs. VJM",SvB_B_BM,0)-1)</f>
        <v>4</v>
      </c>
      <c r="S18" s="319">
        <f>INDEX(SvB_B_WB,MATCH(STRG!$I$1,SvB_B_Region,0)+MATCH($A18,SvB_B_Sektor,0)-1,MATCH("152 Polen",SvB_B_Staat,0)+MATCH("Abw. rel. VJM",SvB_B_BM,0)-1)</f>
        <v>4.2105263158000001</v>
      </c>
      <c r="T18" s="326">
        <f>INDEX(SvB_B_WB,MATCH(STRG!$I$1,SvB_B_Region,0)+MATCH($A18,SvB_B_Sektor,0)-1,MATCH("164 Tschechien",SvB_B_Staat,0)+MATCH(ALO_SvB!$M$10,SvB_B_BM,0)-1)</f>
        <v>70</v>
      </c>
      <c r="U18" s="277">
        <f t="shared" si="3"/>
        <v>0.17131249847042412</v>
      </c>
      <c r="V18" s="3">
        <f>INDEX(SvB_B_WB,MATCH(STRG!$I$1,SvB_B_Region,0)+MATCH($A18,SvB_B_Sektor,0)-1,MATCH("164 Tschechien",SvB_B_Staat,0)+MATCH("Abw. abs. VJM",SvB_B_BM,0)-1)</f>
        <v>24</v>
      </c>
      <c r="W18" s="319">
        <f>INDEX(SvB_B_WB,MATCH(STRG!$I$1,SvB_B_Region,0)+MATCH($A18,SvB_B_Sektor,0)-1,MATCH("164 Tschechien",SvB_B_Staat,0)+MATCH("Abw. rel. VJM",SvB_B_BM,0)-1)</f>
        <v>52.173913043500001</v>
      </c>
    </row>
    <row r="19" spans="1:23" ht="15" customHeight="1" x14ac:dyDescent="0.2">
      <c r="A19" s="280" t="s">
        <v>126</v>
      </c>
      <c r="B19" s="285">
        <f>INDEX(Alo_WB,MATCH(STRG!$G$1,Alo_Region,0)+MATCH(ALO_SvB!$A19,Alo_Merkmal,0)-1,MATCH(ALO_SvB!$B$8,Alo_Staat,0)+MATCH(STRG!$L$1,Alo_BM,0)-1)</f>
        <v>29255</v>
      </c>
      <c r="C19" s="276">
        <f>IF(ISERROR(INDEX(Alo_WB,MATCH(STRG!$G$1,Alo_Region,0)+MATCH(ALO_SvB!A19,Alo_Merkmal,0)-1,MATCH(ALO_SvB!$B$8,Alo_Staat,0)+MATCH(STRG!$L$1,Alo_BM,0)-1)-INDEX(Alo_WB,MATCH(STRG!$G$1,Alo_Region,0)+MATCH(ALO_SvB!A19,Alo_Merkmal,0)-1,MATCH(ALO_SvB!$B$8,Alo_Staat,0)+MATCH(STRG!$L$1,Alo_BM,0))),"X",INDEX(Alo_WB,MATCH(STRG!$G$1,Alo_Region,0)+MATCH(ALO_SvB!A19,Alo_Merkmal,0)-1,MATCH(ALO_SvB!$B$8,Alo_Staat,0)+MATCH(STRG!$L$1,Alo_BM,0)-1)-INDEX(Alo_WB,MATCH(STRG!$G$1,Alo_Region,0)+MATCH(ALO_SvB!A19,Alo_Merkmal,0)-1,MATCH(ALO_SvB!$B$8,Alo_Staat,0)+MATCH(STRG!$L$1,Alo_BM,0)))</f>
        <v>-2036</v>
      </c>
      <c r="D19" s="283">
        <f>IF(ISERROR(C19/INDEX(Alo_WB,MATCH(STRG!$G$1,Alo_Region,0)+MATCH(ALO_SvB!A19,Alo_Merkmal,0)-1,MATCH(ALO_SvB!$B$8,Alo_Staat,0)+MATCH(STRG!$L$1,Alo_BM,0))*100),"X",C19/INDEX(Alo_WB,MATCH(STRG!$G$1,Alo_Region,0)+MATCH(ALO_SvB!A19,Alo_Merkmal,0)-1,MATCH(ALO_SvB!$B$8,Alo_Staat,0)+MATCH(STRG!$L$1,Alo_BM,0))*100)</f>
        <v>-6.5066632578057586</v>
      </c>
      <c r="E19" s="3">
        <f>INDEX(Alo_WB,MATCH(STRG!$G$1,Alo_Region,0)+MATCH(ALO_SvB!$A19,Alo_Merkmal,0)-1,MATCH(ALO_SvB!$E$9,Alo_Staat,0)+MATCH(STRG!$L$1,Alo_BM,0)-1)</f>
        <v>177</v>
      </c>
      <c r="F19" s="277">
        <f t="shared" si="0"/>
        <v>0.60502478208853183</v>
      </c>
      <c r="G19" s="3">
        <f>IF(ISERROR(INDEX(Alo_WB,MATCH(STRG!$G$1,Alo_Region,0)+MATCH(ALO_SvB!A19,Alo_Merkmal,0)-1,MATCH(ALO_SvB!$E$9,Alo_Staat,0)+MATCH(STRG!$L$1,Alo_BM,0)-1)-INDEX(Alo_WB,MATCH(STRG!$G$1,Alo_Region,0)+MATCH(ALO_SvB!A19,Alo_Merkmal,0)-1,MATCH(ALO_SvB!$E$9,Alo_Staat,0)+MATCH(STRG!$L$1,Alo_BM,0))),"X",INDEX(Alo_WB,MATCH(STRG!$G$1,Alo_Region,0)+MATCH(ALO_SvB!A19,Alo_Merkmal,0)-1,MATCH(ALO_SvB!$E$9,Alo_Staat,0)+MATCH(STRG!$L$1,Alo_BM,0)-1)-INDEX(Alo_WB,MATCH(STRG!$G$1,Alo_Region,0)+MATCH(ALO_SvB!A19,Alo_Merkmal,0)-1,MATCH(ALO_SvB!$E$9,Alo_Staat,0)+MATCH(STRG!$L$1,Alo_BM,0)))</f>
        <v>16</v>
      </c>
      <c r="H19" s="319">
        <f>IF(ISERROR(G19/INDEX(Alo_WB,MATCH(STRG!$G$1,Alo_Region,0)+MATCH(ALO_SvB!A19,Alo_Merkmal,0)-1,MATCH(ALO_SvB!$E$9,Alo_Staat,0)+MATCH(STRG!$L$1,Alo_BM,0))*100),"X",G19/INDEX(Alo_WB,MATCH(STRG!$G$1,Alo_Region,0)+MATCH(ALO_SvB!A19,Alo_Merkmal,0)-1,MATCH(ALO_SvB!$E$9,Alo_Staat,0)+MATCH(STRG!$L$1,Alo_BM,0))*100)</f>
        <v>9.9378881987577632</v>
      </c>
      <c r="I19" s="3">
        <f>INDEX(Alo_WB,MATCH(STRG!$G$1,Alo_Region,0)+MATCH(ALO_SvB!$A19,Alo_Merkmal,0)-1,MATCH(ALO_SvB!$I$9,Alo_Staat,0)+MATCH(STRG!$L$1,Alo_BM,0)-1)</f>
        <v>124</v>
      </c>
      <c r="J19" s="277">
        <f t="shared" si="1"/>
        <v>0.42385916937275681</v>
      </c>
      <c r="K19" s="3">
        <f>IF(ISERROR(INDEX(Alo_WB,MATCH(STRG!$G$1,Alo_Region,0)+MATCH(ALO_SvB!A19,Alo_Merkmal,0)-1,MATCH(ALO_SvB!$I$9,Alo_Staat,0)+MATCH(STRG!$L$1,Alo_BM,0)-1)-INDEX(Alo_WB,MATCH(STRG!$G$1,Alo_Region,0)+MATCH(ALO_SvB!A19,Alo_Merkmal,0)-1,MATCH(ALO_SvB!$I$9,Alo_Staat,0)+MATCH(STRG!$L$1,Alo_BM,0))),"X",INDEX(Alo_WB,MATCH(STRG!$G$1,Alo_Region,0)+MATCH(ALO_SvB!A19,Alo_Merkmal,0)-1,MATCH(ALO_SvB!$I$9,Alo_Staat,0)+MATCH(STRG!$L$1,Alo_BM,0)-1)-INDEX(Alo_WB,MATCH(STRG!$G$1,Alo_Region,0)+MATCH(ALO_SvB!A19,Alo_Merkmal,0)-1,MATCH(ALO_SvB!$I$9,Alo_Staat,0)+MATCH(STRG!$L$1,Alo_BM,0)))</f>
        <v>36</v>
      </c>
      <c r="L19" s="319">
        <f>IF(ISERROR(K19/INDEX(Alo_WB,MATCH(STRG!$G$1,Alo_Region,0)+MATCH(ALO_SvB!A19,Alo_Merkmal,0)-1,MATCH(ALO_SvB!$I$9,Alo_Staat,0)+MATCH(STRG!$L$1,Alo_BM,0))*100),"X",K19/INDEX(Alo_WB,MATCH(STRG!$G$1,Alo_Region,0)+MATCH(ALO_SvB!A19,Alo_Merkmal,0)-1,MATCH(ALO_SvB!$I$9,Alo_Staat,0)+MATCH(STRG!$L$1,Alo_BM,0))*100)</f>
        <v>40.909090909090914</v>
      </c>
      <c r="M19" s="285">
        <f>INDEX(SvB_B_WB,MATCH(STRG!$I$1,SvB_B_Region,0)+MATCH($A19,SvB_B_Sektor,0)-1,MATCH("Gesamt",SvB_B_Staat,0)+MATCH(ALO_SvB!$M$10,SvB_B_BM,0)-1)</f>
        <v>202019</v>
      </c>
      <c r="N19" s="276">
        <f>INDEX(SvB_B_WB,MATCH(STRG!$I$1,SvB_B_Region,0)+MATCH($A19,SvB_B_Sektor,0)-1,MATCH("Gesamt",SvB_B_Staat,0)+MATCH("Abw. abs. VJM",SvB_B_BM,0)-1)</f>
        <v>5246</v>
      </c>
      <c r="O19" s="283">
        <f>INDEX(SvB_B_WB,MATCH(STRG!$I$1,SvB_B_Region,0)+MATCH($A19,SvB_B_Sektor,0)-1,MATCH("Gesamt",SvB_B_Staat,0)+MATCH("Abw. rel. VJM",SvB_B_BM,0)-1)</f>
        <v>2.6660161708999999</v>
      </c>
      <c r="P19" s="326">
        <f>INDEX(SvB_B_WB,MATCH(STRG!$I$1,SvB_B_Region,0)+MATCH($A19,SvB_B_Sektor,0)-1,MATCH("152 Polen",SvB_B_Staat,0)+MATCH(ALO_SvB!$M$10,SvB_B_BM,0)-1)</f>
        <v>3885</v>
      </c>
      <c r="Q19" s="277">
        <f t="shared" si="2"/>
        <v>1.9230864423643321</v>
      </c>
      <c r="R19" s="3">
        <f>INDEX(SvB_B_WB,MATCH(STRG!$I$1,SvB_B_Region,0)+MATCH($A19,SvB_B_Sektor,0)-1,MATCH("152 Polen",SvB_B_Staat,0)+MATCH("Abw. abs. VJM",SvB_B_BM,0)-1)</f>
        <v>1172</v>
      </c>
      <c r="S19" s="319">
        <f>INDEX(SvB_B_WB,MATCH(STRG!$I$1,SvB_B_Region,0)+MATCH($A19,SvB_B_Sektor,0)-1,MATCH("152 Polen",SvB_B_Staat,0)+MATCH("Abw. rel. VJM",SvB_B_BM,0)-1)</f>
        <v>43.199410247000003</v>
      </c>
      <c r="T19" s="326">
        <f>INDEX(SvB_B_WB,MATCH(STRG!$I$1,SvB_B_Region,0)+MATCH($A19,SvB_B_Sektor,0)-1,MATCH("164 Tschechien",SvB_B_Staat,0)+MATCH(ALO_SvB!$M$10,SvB_B_BM,0)-1)</f>
        <v>2216</v>
      </c>
      <c r="U19" s="277">
        <f t="shared" si="3"/>
        <v>1.0969265267128339</v>
      </c>
      <c r="V19" s="3">
        <f>INDEX(SvB_B_WB,MATCH(STRG!$I$1,SvB_B_Region,0)+MATCH($A19,SvB_B_Sektor,0)-1,MATCH("164 Tschechien",SvB_B_Staat,0)+MATCH("Abw. abs. VJM",SvB_B_BM,0)-1)</f>
        <v>494</v>
      </c>
      <c r="W19" s="319">
        <f>INDEX(SvB_B_WB,MATCH(STRG!$I$1,SvB_B_Region,0)+MATCH($A19,SvB_B_Sektor,0)-1,MATCH("164 Tschechien",SvB_B_Staat,0)+MATCH("Abw. rel. VJM",SvB_B_BM,0)-1)</f>
        <v>28.687572589999998</v>
      </c>
    </row>
    <row r="20" spans="1:23" ht="15" customHeight="1" x14ac:dyDescent="0.2">
      <c r="A20" s="280" t="s">
        <v>181</v>
      </c>
      <c r="B20" s="285">
        <f>INDEX(Alo_WB,MATCH(STRG!$G$1,Alo_Region,0)+MATCH("Ohne Angabe",Alo_Merkmal,0)-1,MATCH(ALO_SvB!$B$8,Alo_Staat,0)+MATCH(STRG!$L$1,Alo_BM,0)-1)</f>
        <v>3613</v>
      </c>
      <c r="C20" s="276">
        <f>IF(ISERROR(INDEX(Alo_WB,MATCH(STRG!$G$1,Alo_Region,0)+MATCH("Ohne Angabe",Alo_Merkmal,0)-1,MATCH(ALO_SvB!$B$8,Alo_Staat,0)+MATCH(STRG!$L$1,Alo_BM,0)-1)-INDEX(Alo_WB,MATCH(STRG!$G$1,Alo_Region,0)+MATCH("Ohne Angabe",Alo_Merkmal,0)-1,MATCH(ALO_SvB!$B$8,Alo_Staat,0)+MATCH(STRG!$L$1,Alo_BM,0))),"X",INDEX(Alo_WB,MATCH(STRG!$G$1,Alo_Region,0)+MATCH("Ohne Angabe",Alo_Merkmal,0)-1,MATCH(ALO_SvB!$B$8,Alo_Staat,0)+MATCH(STRG!$L$1,Alo_BM,0)-1)-INDEX(Alo_WB,MATCH(STRG!$G$1,Alo_Region,0)+MATCH("Ohne Angabe",Alo_Merkmal,0)-1,MATCH(ALO_SvB!$B$8,Alo_Staat,0)+MATCH(STRG!$L$1,Alo_BM,0)))</f>
        <v>-934</v>
      </c>
      <c r="D20" s="283">
        <f>IF(ISERROR(C20/INDEX(Alo_WB,MATCH(STRG!$G$1,Alo_Region,0)+MATCH("Ohne Angabe",Alo_Merkmal,0)-1,MATCH(ALO_SvB!$B$8,Alo_Staat,0)+MATCH(STRG!$L$1,Alo_BM,0))*100),"X",C20/INDEX(Alo_WB,MATCH(STRG!$G$1,Alo_Region,0)+MATCH("Ohne Angabe",Alo_Merkmal,0)-1,MATCH(ALO_SvB!$B$8,Alo_Staat,0)+MATCH(STRG!$L$1,Alo_BM,0))*100)</f>
        <v>-20.541016054541455</v>
      </c>
      <c r="E20" s="3">
        <f>INDEX(Alo_WB,MATCH(STRG!$G$1,Alo_Region,0)+MATCH("Ohne Angabe",Alo_Merkmal,0)-1,MATCH(ALO_SvB!$E$9,Alo_Staat,0)+MATCH(STRG!$L$1,Alo_BM,0)-1)</f>
        <v>23</v>
      </c>
      <c r="F20" s="277">
        <f t="shared" si="0"/>
        <v>0.63659009133683919</v>
      </c>
      <c r="G20" s="3">
        <f>IF(ISERROR(INDEX(Alo_WB,MATCH(STRG!$G$1,Alo_Region,0)+MATCH("Ohne Angabe",Alo_Merkmal,0)-1,MATCH(ALO_SvB!$E$9,Alo_Staat,0)+MATCH(STRG!$L$1,Alo_BM,0)-1)-INDEX(Alo_WB,MATCH(STRG!$G$1,Alo_Region,0)+MATCH("Ohne Angabe",Alo_Merkmal,0)-1,MATCH(ALO_SvB!$E$9,Alo_Staat,0)+MATCH(STRG!$L$1,Alo_BM,0))),"X",INDEX(Alo_WB,MATCH(STRG!$G$1,Alo_Region,0)+MATCH("Ohne Angabe",Alo_Merkmal,0)-1,MATCH(ALO_SvB!$E$9,Alo_Staat,0)+MATCH(STRG!$L$1,Alo_BM,0)-1)-INDEX(Alo_WB,MATCH(STRG!$G$1,Alo_Region,0)+MATCH("Ohne Angabe",Alo_Merkmal,0)-1,MATCH(ALO_SvB!$E$9,Alo_Staat,0)+MATCH(STRG!$L$1,Alo_BM,0)))</f>
        <v>-4</v>
      </c>
      <c r="H20" s="320">
        <f>IF(ISERROR(G20/INDEX(Alo_WB,MATCH(STRG!$G$1,Alo_Region,0)+MATCH("Ohne Angabe",Alo_Merkmal,0)-1,MATCH(ALO_SvB!$E$9,Alo_Staat,0)+MATCH(STRG!$L$1,Alo_BM,0))*100),"X",G20/INDEX(Alo_WB,MATCH(STRG!$G$1,Alo_Region,0)+MATCH("Ohne Angabe",Alo_Merkmal,0)-1,MATCH(ALO_SvB!$E$9,Alo_Staat,0)+MATCH(STRG!$L$1,Alo_BM,0))*100)</f>
        <v>-14.814814814814813</v>
      </c>
      <c r="I20" s="3" t="str">
        <f>INDEX(Alo_WB,MATCH(STRG!$G$1,Alo_Region,0)+MATCH("Ohne Angabe",Alo_Merkmal,0)-1,MATCH(ALO_SvB!$I$9,Alo_Staat,0)+MATCH(STRG!$L$1,Alo_BM,0)-1)</f>
        <v>*</v>
      </c>
      <c r="J20" s="277" t="str">
        <f t="shared" si="1"/>
        <v>X</v>
      </c>
      <c r="K20" s="3" t="str">
        <f>IF(ISERROR(INDEX(Alo_WB,MATCH(STRG!$G$1,Alo_Region,0)+MATCH("Ohne Angabe",Alo_Merkmal,0)-1,MATCH(ALO_SvB!$I$9,Alo_Staat,0)+MATCH(STRG!$L$1,Alo_BM,0)-1)-INDEX(Alo_WB,MATCH(STRG!$G$1,Alo_Region,0)+MATCH("Ohne Angabe",Alo_Merkmal,0)-1,MATCH(ALO_SvB!$I$9,Alo_Staat,0)+MATCH(STRG!$L$1,Alo_BM,0))),"X",INDEX(Alo_WB,MATCH(STRG!$G$1,Alo_Region,0)+MATCH("Ohne Angabe",Alo_Merkmal,0)-1,MATCH(ALO_SvB!$I$9,Alo_Staat,0)+MATCH(STRG!$L$1,Alo_BM,0)-1)-INDEX(Alo_WB,MATCH(STRG!$G$1,Alo_Region,0)+MATCH("Ohne Angabe",Alo_Merkmal,0)-1,MATCH(ALO_SvB!$I$9,Alo_Staat,0)+MATCH(STRG!$L$1,Alo_BM,0)))</f>
        <v>X</v>
      </c>
      <c r="L20" s="320" t="str">
        <f>IF(ISERROR(K20/INDEX(Alo_WB,MATCH(STRG!$G$1,Alo_Region,0)+MATCH("Ohne Angabe",Alo_Merkmal,0)-1,MATCH(ALO_SvB!$I$9,Alo_Staat,0)+MATCH(STRG!$L$1,Alo_BM,0))*100),"X",K20/INDEX(Alo_WB,MATCH(STRG!$G$1,Alo_Region,0)+MATCH("Ohne Angabe",Alo_Merkmal,0)-1,MATCH(ALO_SvB!$I$9,Alo_Staat,0)+MATCH(STRG!$L$1,Alo_BM,0))*100)</f>
        <v>X</v>
      </c>
      <c r="M20" s="285">
        <f>INDEX(SvB_B_WB,MATCH(STRG!$I$1,SvB_B_Region,0)+MATCH("ZZ Keine Angabe",SvB_B_Sektor,0)-1,MATCH("Gesamt",SvB_B_Staat,0)+MATCH(ALO_SvB!$M$10,SvB_B_BM,0)-1)</f>
        <v>9833</v>
      </c>
      <c r="N20" s="276">
        <f>INDEX(SvB_B_WB,MATCH(STRG!$I$1,SvB_B_Region,0)+MATCH("ZZ Keine Angabe",SvB_B_Sektor,0)-1,MATCH("Gesamt",SvB_B_Staat,0)+MATCH("Abw. abs. VJM",SvB_B_BM,0)-1)</f>
        <v>212</v>
      </c>
      <c r="O20" s="283">
        <f>INDEX(SvB_B_WB,MATCH(STRG!$I$1,SvB_B_Region,0)+MATCH("ZZ Keine Angabe",SvB_B_Sektor,0)-1,MATCH("Gesamt",SvB_B_Staat,0)+MATCH("Abw. rel. VJM",SvB_B_BM,0)-1)</f>
        <v>2.2035131482999999</v>
      </c>
      <c r="P20" s="326" t="str">
        <f>INDEX(SvB_B_WB,MATCH(STRG!$I$1,SvB_B_Region,0)+MATCH("ZZ Keine Angabe",SvB_B_Sektor,0)-1,MATCH("152 Polen",SvB_B_Staat,0)+MATCH(ALO_SvB!$M$10,SvB_B_BM,0)-1)</f>
        <v>*</v>
      </c>
      <c r="Q20" s="277" t="str">
        <f t="shared" si="2"/>
        <v>X</v>
      </c>
      <c r="R20" s="3">
        <f>INDEX(SvB_B_WB,MATCH(STRG!$I$1,SvB_B_Region,0)+MATCH("ZZ Keine Angabe",SvB_B_Sektor,0)-1,MATCH("152 Polen",SvB_B_Staat,0)+MATCH("Abw. abs. VJM",SvB_B_BM,0)-1)</f>
        <v>0</v>
      </c>
      <c r="S20" s="319">
        <f>INDEX(SvB_B_WB,MATCH(STRG!$I$1,SvB_B_Region,0)+MATCH("ZZ Keine Angabe",SvB_B_Sektor,0)-1,MATCH("152 Polen",SvB_B_Staat,0)+MATCH("Abw. rel. VJM",SvB_B_BM,0)-1)</f>
        <v>0</v>
      </c>
      <c r="T20" s="326">
        <f>INDEX(SvB_B_WB,MATCH(STRG!$I$1,SvB_B_Region,0)+MATCH("ZZ Keine Angabe",SvB_B_Sektor,0)-1,MATCH("164 Tschechien",SvB_B_Staat,0)+MATCH(ALO_SvB!$M$10,SvB_B_BM,0)-1)</f>
        <v>0</v>
      </c>
      <c r="U20" s="277">
        <f t="shared" si="3"/>
        <v>0</v>
      </c>
      <c r="V20" s="3">
        <f>INDEX(SvB_B_WB,MATCH(STRG!$I$1,SvB_B_Region,0)+MATCH("ZZ Keine Angabe",SvB_B_Sektor,0)-1,MATCH("164 Tschechien",SvB_B_Staat,0)+MATCH("Abw. abs. VJM",SvB_B_BM,0)-1)</f>
        <v>0</v>
      </c>
      <c r="W20" s="319">
        <f>INDEX(SvB_B_WB,MATCH(STRG!$I$1,SvB_B_Region,0)+MATCH("ZZ Keine Angabe",SvB_B_Sektor,0)-1,MATCH("164 Tschechien",SvB_B_Staat,0)+MATCH("Abw. rel. VJM",SvB_B_BM,0)-1)</f>
        <v>0</v>
      </c>
    </row>
    <row r="21" spans="1:23" ht="18.75" customHeight="1" x14ac:dyDescent="0.2">
      <c r="A21" s="279" t="s">
        <v>326</v>
      </c>
      <c r="B21" s="285"/>
      <c r="C21" s="276"/>
      <c r="D21" s="283"/>
      <c r="E21" s="3"/>
      <c r="F21" s="277"/>
      <c r="G21" s="3"/>
      <c r="H21" s="320"/>
      <c r="I21" s="3"/>
      <c r="J21" s="277"/>
      <c r="K21" s="3"/>
      <c r="L21" s="320"/>
      <c r="M21" s="285"/>
      <c r="N21" s="327"/>
      <c r="O21" s="328"/>
      <c r="P21" s="329"/>
      <c r="Q21" s="277"/>
      <c r="R21" s="327"/>
      <c r="S21" s="328"/>
      <c r="T21" s="329"/>
      <c r="U21" s="277"/>
      <c r="V21" s="327"/>
      <c r="W21" s="328"/>
    </row>
    <row r="22" spans="1:23" ht="15" customHeight="1" x14ac:dyDescent="0.2">
      <c r="A22" s="280" t="s">
        <v>6</v>
      </c>
      <c r="B22" s="285">
        <f>INDEX(Alo_WB,MATCH(STRG!$G$1,Alo_Region,0)+MATCH(ALO_SvB!$A22,Alo_Merkmal,0)-1,MATCH(ALO_SvB!$B$8,Alo_Staat,0)+MATCH(STRG!$L$1,Alo_BM,0)-1)</f>
        <v>62423</v>
      </c>
      <c r="C22" s="276">
        <f>IF(ISERROR(INDEX(Alo_WB,MATCH(STRG!$G$1,Alo_Region,0)+MATCH(ALO_SvB!A22,Alo_Merkmal,0)-1,MATCH(ALO_SvB!$B$8,Alo_Staat,0)+MATCH(STRG!$L$1,Alo_BM,0)-1)-INDEX(Alo_WB,MATCH(STRG!$G$1,Alo_Region,0)+MATCH(ALO_SvB!A22,Alo_Merkmal,0)-1,MATCH(ALO_SvB!$B$8,Alo_Staat,0)+MATCH(STRG!$L$1,Alo_BM,0))),"X",INDEX(Alo_WB,MATCH(STRG!$G$1,Alo_Region,0)+MATCH(ALO_SvB!A22,Alo_Merkmal,0)-1,MATCH(ALO_SvB!$B$8,Alo_Staat,0)+MATCH(STRG!$L$1,Alo_BM,0)-1)-INDEX(Alo_WB,MATCH(STRG!$G$1,Alo_Region,0)+MATCH(ALO_SvB!A22,Alo_Merkmal,0)-1,MATCH(ALO_SvB!$B$8,Alo_Staat,0)+MATCH(STRG!$L$1,Alo_BM,0)))</f>
        <v>-5497</v>
      </c>
      <c r="D22" s="283">
        <f>IF(ISERROR(C22/INDEX(Alo_WB,MATCH(STRG!$G$1,Alo_Region,0)+MATCH(ALO_SvB!A22,Alo_Merkmal,0)-1,MATCH(ALO_SvB!$B$8,Alo_Staat,0)+MATCH(STRG!$L$1,Alo_BM,0))*100),"X",C22/INDEX(Alo_WB,MATCH(STRG!$G$1,Alo_Region,0)+MATCH(ALO_SvB!A22,Alo_Merkmal,0)-1,MATCH(ALO_SvB!$B$8,Alo_Staat,0)+MATCH(STRG!$L$1,Alo_BM,0))*100)</f>
        <v>-8.0933451118963475</v>
      </c>
      <c r="E22" s="3">
        <f>INDEX(Alo_WB,MATCH(STRG!$G$1,Alo_Region,0)+MATCH(ALO_SvB!$A22,Alo_Merkmal,0)-1,MATCH(ALO_SvB!$E$9,Alo_Staat,0)+MATCH(STRG!$L$1,Alo_BM,0)-1)</f>
        <v>421</v>
      </c>
      <c r="F22" s="277">
        <f t="shared" si="0"/>
        <v>0.67443089886740459</v>
      </c>
      <c r="G22" s="3">
        <f>IF(ISERROR(INDEX(Alo_WB,MATCH(STRG!$G$1,Alo_Region,0)+MATCH(ALO_SvB!A22,Alo_Merkmal,0)-1,MATCH(ALO_SvB!$E$9,Alo_Staat,0)+MATCH(STRG!$L$1,Alo_BM,0)-1)-INDEX(Alo_WB,MATCH(STRG!$G$1,Alo_Region,0)+MATCH(ALO_SvB!A22,Alo_Merkmal,0)-1,MATCH(ALO_SvB!$E$9,Alo_Staat,0)+MATCH(STRG!$L$1,Alo_BM,0))),"X",INDEX(Alo_WB,MATCH(STRG!$G$1,Alo_Region,0)+MATCH(ALO_SvB!A22,Alo_Merkmal,0)-1,MATCH(ALO_SvB!$E$9,Alo_Staat,0)+MATCH(STRG!$L$1,Alo_BM,0)-1)-INDEX(Alo_WB,MATCH(STRG!$G$1,Alo_Region,0)+MATCH(ALO_SvB!A22,Alo_Merkmal,0)-1,MATCH(ALO_SvB!$E$9,Alo_Staat,0)+MATCH(STRG!$L$1,Alo_BM,0)))</f>
        <v>-14</v>
      </c>
      <c r="H22" s="320">
        <f>IF(ISERROR(G22/INDEX(Alo_WB,MATCH(STRG!$G$1,Alo_Region,0)+MATCH(ALO_SvB!A22,Alo_Merkmal,0)-1,MATCH(ALO_SvB!$E$9,Alo_Staat,0)+MATCH(STRG!$L$1,Alo_BM,0))*100),"X",G22/INDEX(Alo_WB,MATCH(STRG!$G$1,Alo_Region,0)+MATCH(ALO_SvB!A22,Alo_Merkmal,0)-1,MATCH(ALO_SvB!$E$9,Alo_Staat,0)+MATCH(STRG!$L$1,Alo_BM,0))*100)</f>
        <v>-3.2183908045977012</v>
      </c>
      <c r="I22" s="3">
        <f>INDEX(Alo_WB,MATCH(STRG!$G$1,Alo_Region,0)+MATCH(ALO_SvB!$A22,Alo_Merkmal,0)-1,MATCH(ALO_SvB!$I$9,Alo_Staat,0)+MATCH(STRG!$L$1,Alo_BM,0)-1)</f>
        <v>239</v>
      </c>
      <c r="J22" s="277">
        <f t="shared" si="1"/>
        <v>0.38287169793185205</v>
      </c>
      <c r="K22" s="3">
        <f>IF(ISERROR(INDEX(Alo_WB,MATCH(STRG!$G$1,Alo_Region,0)+MATCH(ALO_SvB!A22,Alo_Merkmal,0)-1,MATCH(ALO_SvB!$I$9,Alo_Staat,0)+MATCH(STRG!$L$1,Alo_BM,0)-1)-INDEX(Alo_WB,MATCH(STRG!$G$1,Alo_Region,0)+MATCH(ALO_SvB!A22,Alo_Merkmal,0)-1,MATCH(ALO_SvB!$I$9,Alo_Staat,0)+MATCH(STRG!$L$1,Alo_BM,0))),"X",INDEX(Alo_WB,MATCH(STRG!$G$1,Alo_Region,0)+MATCH(ALO_SvB!A22,Alo_Merkmal,0)-1,MATCH(ALO_SvB!$I$9,Alo_Staat,0)+MATCH(STRG!$L$1,Alo_BM,0)-1)-INDEX(Alo_WB,MATCH(STRG!$G$1,Alo_Region,0)+MATCH(ALO_SvB!A22,Alo_Merkmal,0)-1,MATCH(ALO_SvB!$I$9,Alo_Staat,0)+MATCH(STRG!$L$1,Alo_BM,0)))</f>
        <v>22</v>
      </c>
      <c r="L22" s="320">
        <f>IF(ISERROR(K22/INDEX(Alo_WB,MATCH(STRG!$G$1,Alo_Region,0)+MATCH(ALO_SvB!A22,Alo_Merkmal,0)-1,MATCH(ALO_SvB!$I$9,Alo_Staat,0)+MATCH(STRG!$L$1,Alo_BM,0))*100),"X",K22/INDEX(Alo_WB,MATCH(STRG!$G$1,Alo_Region,0)+MATCH(ALO_SvB!A22,Alo_Merkmal,0)-1,MATCH(ALO_SvB!$I$9,Alo_Staat,0)+MATCH(STRG!$L$1,Alo_BM,0))*100)</f>
        <v>10.138248847926267</v>
      </c>
      <c r="M22" s="285">
        <f>INDEX(SvB_A_WB,MATCH(STRG!$I$1,SvB_A_Region,0)+MATCH("1 Helfer",SvB_A_AN,0)-1,MATCH("Gesamt",SvB_A_Staat,0)+MATCH(ALO_SvB!M10,SvB_A_BM,0)-1)</f>
        <v>212234</v>
      </c>
      <c r="N22" s="3">
        <f>INDEX(SvB_A_WB,MATCH(STRG!$I$1,SvB_A_Region,0)+MATCH("1 Helfer",SvB_A_AN,0)-1,MATCH("Gesamt",SvB_A_Staat,0)+MATCH("Abw. abs. VJM",SvB_A_BM,0)-1)</f>
        <v>7782</v>
      </c>
      <c r="O22" s="319">
        <f>INDEX(SvB_A_WB,MATCH(STRG!$I$1,SvB_A_Region,0)+MATCH("1 Helfer",SvB_A_AN,0)-1,MATCH("Gesamt",SvB_A_Staat,0)+MATCH("Abw. rel. VJM",SvB_A_BM,0)-1)</f>
        <v>3.8062723769</v>
      </c>
      <c r="P22" s="285">
        <f>INDEX(SvB_A_WB,MATCH(STRG!$I$1,SvB_A_Region,0)+MATCH("1 Helfer",SvB_A_AN,0)-1,MATCH("152 Polen",SvB_A_Staat,0)+MATCH(ALO_SvB!P10,SvB_A_BM,0)-1)</f>
        <v>5662</v>
      </c>
      <c r="Q22" s="277">
        <f>IF(ISERROR(P22/M22*100),"X",P22/M22*100)</f>
        <v>2.6678100587087838</v>
      </c>
      <c r="R22" s="327">
        <f>INDEX(SvB_A_WB,MATCH(STRG!$I$1,SvB_A_Region,0)+MATCH("1 Helfer",SvB_A_AN,0)-1,MATCH("152 Polen",SvB_A_Staat,0)+MATCH("Abw. abs. VJM",SvB_A_BM,0)-1)</f>
        <v>1329</v>
      </c>
      <c r="S22" s="319">
        <f>INDEX(SvB_A_WB,MATCH(STRG!$I$1,SvB_A_Region,0)+MATCH("1 Helfer",SvB_A_AN,0)-1,MATCH("152 Polen",SvB_A_Staat,0)+MATCH("Abw. rel. VJM",SvB_A_BM,0)-1)</f>
        <v>30.6715901223</v>
      </c>
      <c r="T22" s="285">
        <f>INDEX(SvB_A_WB,MATCH(STRG!$I$1,SvB_A_Region,0)+MATCH("1 Helfer",SvB_A_AN,0)-1,MATCH("164 Tschechien",SvB_A_Staat,0)+MATCH(ALO_SvB!T10,SvB_A_BM,0)-1)</f>
        <v>2548</v>
      </c>
      <c r="U22" s="277">
        <f>IF(ISERROR(T22/M22*100),"X",T22/M22*100)</f>
        <v>1.2005616442228861</v>
      </c>
      <c r="V22" s="327">
        <f>INDEX(SvB_A_WB,MATCH(STRG!$I$1,SvB_A_Region,0)+MATCH("1 Helfer",SvB_A_AN,0)-1,MATCH("164 Tschechien",SvB_A_Staat,0)+MATCH("Abw. abs. VJM",SvB_A_BM,0)-1)</f>
        <v>664</v>
      </c>
      <c r="W22" s="319">
        <f>INDEX(SvB_A_WB,MATCH(STRG!$I$1,SvB_A_Region,0)+MATCH("1 Helfer",SvB_A_AN,0)-1,MATCH("164 Tschechien",SvB_A_Staat,0)+MATCH("Abw. rel. VJM",SvB_A_BM,0)-1)</f>
        <v>35.2441613588</v>
      </c>
    </row>
    <row r="23" spans="1:23" ht="15" customHeight="1" x14ac:dyDescent="0.2">
      <c r="A23" s="280" t="s">
        <v>7</v>
      </c>
      <c r="B23" s="285">
        <f>INDEX(Alo_WB,MATCH(STRG!$G$1,Alo_Region,0)+MATCH(ALO_SvB!$A23,Alo_Merkmal,0)-1,MATCH(ALO_SvB!$B$8,Alo_Staat,0)+MATCH(STRG!$L$1,Alo_BM,0)-1)</f>
        <v>51569</v>
      </c>
      <c r="C23" s="276">
        <f>IF(ISERROR(INDEX(Alo_WB,MATCH(STRG!$G$1,Alo_Region,0)+MATCH(ALO_SvB!A23,Alo_Merkmal,0)-1,MATCH(ALO_SvB!$B$8,Alo_Staat,0)+MATCH(STRG!$L$1,Alo_BM,0)-1)-INDEX(Alo_WB,MATCH(STRG!$G$1,Alo_Region,0)+MATCH(ALO_SvB!A23,Alo_Merkmal,0)-1,MATCH(ALO_SvB!$B$8,Alo_Staat,0)+MATCH(STRG!$L$1,Alo_BM,0))),"X",INDEX(Alo_WB,MATCH(STRG!$G$1,Alo_Region,0)+MATCH(ALO_SvB!A23,Alo_Merkmal,0)-1,MATCH(ALO_SvB!$B$8,Alo_Staat,0)+MATCH(STRG!$L$1,Alo_BM,0)-1)-INDEX(Alo_WB,MATCH(STRG!$G$1,Alo_Region,0)+MATCH(ALO_SvB!A23,Alo_Merkmal,0)-1,MATCH(ALO_SvB!$B$8,Alo_Staat,0)+MATCH(STRG!$L$1,Alo_BM,0)))</f>
        <v>-7901</v>
      </c>
      <c r="D23" s="283">
        <f>IF(ISERROR(C23/INDEX(Alo_WB,MATCH(STRG!$G$1,Alo_Region,0)+MATCH(ALO_SvB!A23,Alo_Merkmal,0)-1,MATCH(ALO_SvB!$B$8,Alo_Staat,0)+MATCH(STRG!$L$1,Alo_BM,0))*100),"X",C23/INDEX(Alo_WB,MATCH(STRG!$G$1,Alo_Region,0)+MATCH(ALO_SvB!A23,Alo_Merkmal,0)-1,MATCH(ALO_SvB!$B$8,Alo_Staat,0)+MATCH(STRG!$L$1,Alo_BM,0))*100)</f>
        <v>-13.285690263998653</v>
      </c>
      <c r="E23" s="3">
        <f>INDEX(Alo_WB,MATCH(STRG!$G$1,Alo_Region,0)+MATCH(ALO_SvB!$A23,Alo_Merkmal,0)-1,MATCH(ALO_SvB!$E$9,Alo_Staat,0)+MATCH(STRG!$L$1,Alo_BM,0)-1)</f>
        <v>214</v>
      </c>
      <c r="F23" s="277">
        <f t="shared" si="0"/>
        <v>0.41497799065329949</v>
      </c>
      <c r="G23" s="3">
        <f>IF(ISERROR(INDEX(Alo_WB,MATCH(STRG!$G$1,Alo_Region,0)+MATCH(ALO_SvB!A23,Alo_Merkmal,0)-1,MATCH(ALO_SvB!$E$9,Alo_Staat,0)+MATCH(STRG!$L$1,Alo_BM,0)-1)-INDEX(Alo_WB,MATCH(STRG!$G$1,Alo_Region,0)+MATCH(ALO_SvB!A23,Alo_Merkmal,0)-1,MATCH(ALO_SvB!$E$9,Alo_Staat,0)+MATCH(STRG!$L$1,Alo_BM,0))),"X",INDEX(Alo_WB,MATCH(STRG!$G$1,Alo_Region,0)+MATCH(ALO_SvB!A23,Alo_Merkmal,0)-1,MATCH(ALO_SvB!$E$9,Alo_Staat,0)+MATCH(STRG!$L$1,Alo_BM,0)-1)-INDEX(Alo_WB,MATCH(STRG!$G$1,Alo_Region,0)+MATCH(ALO_SvB!A23,Alo_Merkmal,0)-1,MATCH(ALO_SvB!$E$9,Alo_Staat,0)+MATCH(STRG!$L$1,Alo_BM,0)))</f>
        <v>-18</v>
      </c>
      <c r="H23" s="320">
        <f>IF(ISERROR(G23/INDEX(Alo_WB,MATCH(STRG!$G$1,Alo_Region,0)+MATCH(ALO_SvB!A23,Alo_Merkmal,0)-1,MATCH(ALO_SvB!$E$9,Alo_Staat,0)+MATCH(STRG!$L$1,Alo_BM,0))*100),"X",G23/INDEX(Alo_WB,MATCH(STRG!$G$1,Alo_Region,0)+MATCH(ALO_SvB!A23,Alo_Merkmal,0)-1,MATCH(ALO_SvB!$E$9,Alo_Staat,0)+MATCH(STRG!$L$1,Alo_BM,0))*100)</f>
        <v>-7.7586206896551726</v>
      </c>
      <c r="I23" s="3">
        <f>INDEX(Alo_WB,MATCH(STRG!$G$1,Alo_Region,0)+MATCH(ALO_SvB!$A23,Alo_Merkmal,0)-1,MATCH(ALO_SvB!$I$9,Alo_Staat,0)+MATCH(STRG!$L$1,Alo_BM,0)-1)</f>
        <v>98</v>
      </c>
      <c r="J23" s="277">
        <f t="shared" si="1"/>
        <v>0.19003664992534275</v>
      </c>
      <c r="K23" s="3">
        <f>IF(ISERROR(INDEX(Alo_WB,MATCH(STRG!$G$1,Alo_Region,0)+MATCH(ALO_SvB!A23,Alo_Merkmal,0)-1,MATCH(ALO_SvB!$I$9,Alo_Staat,0)+MATCH(STRG!$L$1,Alo_BM,0)-1)-INDEX(Alo_WB,MATCH(STRG!$G$1,Alo_Region,0)+MATCH(ALO_SvB!A23,Alo_Merkmal,0)-1,MATCH(ALO_SvB!$I$9,Alo_Staat,0)+MATCH(STRG!$L$1,Alo_BM,0))),"X",INDEX(Alo_WB,MATCH(STRG!$G$1,Alo_Region,0)+MATCH(ALO_SvB!A23,Alo_Merkmal,0)-1,MATCH(ALO_SvB!$I$9,Alo_Staat,0)+MATCH(STRG!$L$1,Alo_BM,0)-1)-INDEX(Alo_WB,MATCH(STRG!$G$1,Alo_Region,0)+MATCH(ALO_SvB!A23,Alo_Merkmal,0)-1,MATCH(ALO_SvB!$I$9,Alo_Staat,0)+MATCH(STRG!$L$1,Alo_BM,0)))</f>
        <v>11</v>
      </c>
      <c r="L23" s="320">
        <f>IF(ISERROR(K23/INDEX(Alo_WB,MATCH(STRG!$G$1,Alo_Region,0)+MATCH(ALO_SvB!A23,Alo_Merkmal,0)-1,MATCH(ALO_SvB!$I$9,Alo_Staat,0)+MATCH(STRG!$L$1,Alo_BM,0))*100),"X",K23/INDEX(Alo_WB,MATCH(STRG!$G$1,Alo_Region,0)+MATCH(ALO_SvB!A23,Alo_Merkmal,0)-1,MATCH(ALO_SvB!$I$9,Alo_Staat,0)+MATCH(STRG!$L$1,Alo_BM,0))*100)</f>
        <v>12.643678160919542</v>
      </c>
      <c r="M23" s="285">
        <f>INDEX(SvB_A_WB,MATCH(STRG!$I$1,SvB_A_Region,0)+MATCH("2 Fachkraft",SvB_A_AN,0)-1,MATCH("Gesamt",SvB_A_Staat,0)+MATCH(ALO_SvB!M10,SvB_A_BM,0)-1)</f>
        <v>945389</v>
      </c>
      <c r="N23" s="3">
        <f>INDEX(SvB_A_WB,MATCH(STRG!$I$1,SvB_A_Region,0)+MATCH("2 Fachkraft",SvB_A_AN,0)-1,MATCH("Gesamt",SvB_A_Staat,0)+MATCH("Abw. abs. VJM",SvB_A_BM,0)-1)</f>
        <v>10021</v>
      </c>
      <c r="O23" s="319">
        <f>INDEX(SvB_A_WB,MATCH(STRG!$I$1,SvB_A_Region,0)+MATCH("2 Fachkraft",SvB_A_AN,0)-1,MATCH("Gesamt",SvB_A_Staat,0)+MATCH("Abw. rel. VJM",SvB_A_BM,0)-1)</f>
        <v>1.0713430436</v>
      </c>
      <c r="P23" s="285">
        <f>INDEX(SvB_A_WB,MATCH(STRG!$I$1,SvB_A_Region,0)+MATCH("2 Fachkraft",SvB_A_AN,0)-1,MATCH("152 Polen",SvB_A_Staat,0)+MATCH(ALO_SvB!P10,SvB_A_BM,0)-1)</f>
        <v>6507</v>
      </c>
      <c r="Q23" s="277">
        <f t="shared" si="2"/>
        <v>0.68828810151165287</v>
      </c>
      <c r="R23" s="327">
        <f>INDEX(SvB_A_WB,MATCH(STRG!$I$1,SvB_A_Region,0)+MATCH("2 Fachkraft",SvB_A_AN,0)-1,MATCH("152 Polen",SvB_A_Staat,0)+MATCH("Abw. abs. VJM",SvB_A_BM,0)-1)</f>
        <v>1738</v>
      </c>
      <c r="S23" s="319">
        <f>INDEX(SvB_A_WB,MATCH(STRG!$I$1,SvB_A_Region,0)+MATCH("2 Fachkraft",SvB_A_AN,0)-1,MATCH("152 Polen",SvB_A_Staat,0)+MATCH("Abw. rel. VJM",SvB_A_BM,0)-1)</f>
        <v>36.443698888699998</v>
      </c>
      <c r="T23" s="285">
        <f>INDEX(SvB_A_WB,MATCH(STRG!$I$1,SvB_A_Region,0)+MATCH("2 Fachkraft",SvB_A_AN,0)-1,MATCH("164 Tschechien",SvB_A_Staat,0)+MATCH(ALO_SvB!T10,SvB_A_BM,0)-1)</f>
        <v>3728</v>
      </c>
      <c r="U23" s="277">
        <f>IF(ISERROR(T23/M23*100),"X",T23/M23*100)</f>
        <v>0.3943350303420074</v>
      </c>
      <c r="V23" s="327">
        <f>INDEX(SvB_A_WB,MATCH(STRG!$I$1,SvB_A_Region,0)+MATCH("2 Fachkraft",SvB_A_AN,0)-1,MATCH("164 Tschechien",SvB_A_Staat,0)+MATCH("Abw. abs. VJM",SvB_A_BM,0)-1)</f>
        <v>847</v>
      </c>
      <c r="W23" s="319">
        <f>INDEX(SvB_A_WB,MATCH(STRG!$I$1,SvB_A_Region,0)+MATCH("2 Fachkraft",SvB_A_AN,0)-1,MATCH("164 Tschechien",SvB_A_Staat,0)+MATCH("Abw. rel. VJM",SvB_A_BM,0)-1)</f>
        <v>29.399514057600001</v>
      </c>
    </row>
    <row r="24" spans="1:23" ht="15" customHeight="1" x14ac:dyDescent="0.2">
      <c r="A24" s="280" t="s">
        <v>8</v>
      </c>
      <c r="B24" s="285">
        <f>INDEX(Alo_WB,MATCH(STRG!$G$1,Alo_Region,0)+MATCH(ALO_SvB!$A24,Alo_Merkmal,0)-1,MATCH(ALO_SvB!$B$8,Alo_Staat,0)+MATCH(STRG!$L$1,Alo_BM,0)-1)</f>
        <v>5798</v>
      </c>
      <c r="C24" s="276">
        <f>IF(ISERROR(INDEX(Alo_WB,MATCH(STRG!$G$1,Alo_Region,0)+MATCH(ALO_SvB!A24,Alo_Merkmal,0)-1,MATCH(ALO_SvB!$B$8,Alo_Staat,0)+MATCH(STRG!$L$1,Alo_BM,0)-1)-INDEX(Alo_WB,MATCH(STRG!$G$1,Alo_Region,0)+MATCH(ALO_SvB!A24,Alo_Merkmal,0)-1,MATCH(ALO_SvB!$B$8,Alo_Staat,0)+MATCH(STRG!$L$1,Alo_BM,0))),"X",INDEX(Alo_WB,MATCH(STRG!$G$1,Alo_Region,0)+MATCH(ALO_SvB!A24,Alo_Merkmal,0)-1,MATCH(ALO_SvB!$B$8,Alo_Staat,0)+MATCH(STRG!$L$1,Alo_BM,0)-1)-INDEX(Alo_WB,MATCH(STRG!$G$1,Alo_Region,0)+MATCH(ALO_SvB!A24,Alo_Merkmal,0)-1,MATCH(ALO_SvB!$B$8,Alo_Staat,0)+MATCH(STRG!$L$1,Alo_BM,0)))</f>
        <v>-889</v>
      </c>
      <c r="D24" s="283">
        <f>IF(ISERROR(C24/INDEX(Alo_WB,MATCH(STRG!$G$1,Alo_Region,0)+MATCH(ALO_SvB!A24,Alo_Merkmal,0)-1,MATCH(ALO_SvB!$B$8,Alo_Staat,0)+MATCH(STRG!$L$1,Alo_BM,0))*100),"X",C24/INDEX(Alo_WB,MATCH(STRG!$G$1,Alo_Region,0)+MATCH(ALO_SvB!A24,Alo_Merkmal,0)-1,MATCH(ALO_SvB!$B$8,Alo_Staat,0)+MATCH(STRG!$L$1,Alo_BM,0))*100)</f>
        <v>-13.294451921639</v>
      </c>
      <c r="E24" s="3">
        <f>INDEX(Alo_WB,MATCH(STRG!$G$1,Alo_Region,0)+MATCH(ALO_SvB!$A24,Alo_Merkmal,0)-1,MATCH(ALO_SvB!$E$9,Alo_Staat,0)+MATCH(STRG!$L$1,Alo_BM,0)-1)</f>
        <v>25</v>
      </c>
      <c r="F24" s="277">
        <f t="shared" si="0"/>
        <v>0.43118316660917561</v>
      </c>
      <c r="G24" s="3">
        <f>IF(ISERROR(INDEX(Alo_WB,MATCH(STRG!$G$1,Alo_Region,0)+MATCH(ALO_SvB!A24,Alo_Merkmal,0)-1,MATCH(ALO_SvB!$E$9,Alo_Staat,0)+MATCH(STRG!$L$1,Alo_BM,0)-1)-INDEX(Alo_WB,MATCH(STRG!$G$1,Alo_Region,0)+MATCH(ALO_SvB!A24,Alo_Merkmal,0)-1,MATCH(ALO_SvB!$E$9,Alo_Staat,0)+MATCH(STRG!$L$1,Alo_BM,0))),"X",INDEX(Alo_WB,MATCH(STRG!$G$1,Alo_Region,0)+MATCH(ALO_SvB!A24,Alo_Merkmal,0)-1,MATCH(ALO_SvB!$E$9,Alo_Staat,0)+MATCH(STRG!$L$1,Alo_BM,0)-1)-INDEX(Alo_WB,MATCH(STRG!$G$1,Alo_Region,0)+MATCH(ALO_SvB!A24,Alo_Merkmal,0)-1,MATCH(ALO_SvB!$E$9,Alo_Staat,0)+MATCH(STRG!$L$1,Alo_BM,0)))</f>
        <v>3</v>
      </c>
      <c r="H24" s="320">
        <f>IF(ISERROR(G24/INDEX(Alo_WB,MATCH(STRG!$G$1,Alo_Region,0)+MATCH(ALO_SvB!A24,Alo_Merkmal,0)-1,MATCH(ALO_SvB!$E$9,Alo_Staat,0)+MATCH(STRG!$L$1,Alo_BM,0))*100),"X",G24/INDEX(Alo_WB,MATCH(STRG!$G$1,Alo_Region,0)+MATCH(ALO_SvB!A24,Alo_Merkmal,0)-1,MATCH(ALO_SvB!$E$9,Alo_Staat,0)+MATCH(STRG!$L$1,Alo_BM,0))*100)</f>
        <v>13.636363636363635</v>
      </c>
      <c r="I24" s="3">
        <f>INDEX(Alo_WB,MATCH(STRG!$G$1,Alo_Region,0)+MATCH(ALO_SvB!$A24,Alo_Merkmal,0)-1,MATCH(ALO_SvB!$I$9,Alo_Staat,0)+MATCH(STRG!$L$1,Alo_BM,0)-1)</f>
        <v>12</v>
      </c>
      <c r="J24" s="277">
        <f t="shared" si="1"/>
        <v>0.2069679199724043</v>
      </c>
      <c r="K24" s="3">
        <f>IF(ISERROR(INDEX(Alo_WB,MATCH(STRG!$G$1,Alo_Region,0)+MATCH(ALO_SvB!A24,Alo_Merkmal,0)-1,MATCH(ALO_SvB!$I$9,Alo_Staat,0)+MATCH(STRG!$L$1,Alo_BM,0)-1)-INDEX(Alo_WB,MATCH(STRG!$G$1,Alo_Region,0)+MATCH(ALO_SvB!A24,Alo_Merkmal,0)-1,MATCH(ALO_SvB!$I$9,Alo_Staat,0)+MATCH(STRG!$L$1,Alo_BM,0))),"X",INDEX(Alo_WB,MATCH(STRG!$G$1,Alo_Region,0)+MATCH(ALO_SvB!A24,Alo_Merkmal,0)-1,MATCH(ALO_SvB!$I$9,Alo_Staat,0)+MATCH(STRG!$L$1,Alo_BM,0)-1)-INDEX(Alo_WB,MATCH(STRG!$G$1,Alo_Region,0)+MATCH(ALO_SvB!A24,Alo_Merkmal,0)-1,MATCH(ALO_SvB!$I$9,Alo_Staat,0)+MATCH(STRG!$L$1,Alo_BM,0)))</f>
        <v>2</v>
      </c>
      <c r="L24" s="320">
        <f>IF(ISERROR(K24/INDEX(Alo_WB,MATCH(STRG!$G$1,Alo_Region,0)+MATCH(ALO_SvB!A24,Alo_Merkmal,0)-1,MATCH(ALO_SvB!$I$9,Alo_Staat,0)+MATCH(STRG!$L$1,Alo_BM,0))*100),"X",K24/INDEX(Alo_WB,MATCH(STRG!$G$1,Alo_Region,0)+MATCH(ALO_SvB!A24,Alo_Merkmal,0)-1,MATCH(ALO_SvB!$I$9,Alo_Staat,0)+MATCH(STRG!$L$1,Alo_BM,0))*100)</f>
        <v>20</v>
      </c>
      <c r="M24" s="285">
        <f>INDEX(SvB_A_WB,MATCH(STRG!$I$1,SvB_A_Region,0)+MATCH("3 Spezialist",SvB_A_AN,0)-1,MATCH("Gesamt",SvB_A_Staat,0)+MATCH(ALO_SvB!M10,SvB_A_BM,0)-1)</f>
        <v>188469</v>
      </c>
      <c r="N24" s="3">
        <f>INDEX(SvB_A_WB,MATCH(STRG!$I$1,SvB_A_Region,0)+MATCH("3 Spezialist",SvB_A_AN,0)-1,MATCH("Gesamt",SvB_A_Staat,0)+MATCH("Abw. abs. VJM",SvB_A_BM,0)-1)</f>
        <v>2955</v>
      </c>
      <c r="O24" s="319">
        <f>INDEX(SvB_A_WB,MATCH(STRG!$I$1,SvB_A_Region,0)+MATCH("3 Spezialist",SvB_A_AN,0)-1,MATCH("Gesamt",SvB_A_Staat,0)+MATCH("Abw. rel. VJM",SvB_A_BM,0)-1)</f>
        <v>1.5928716970000001</v>
      </c>
      <c r="P24" s="285">
        <f>INDEX(SvB_A_WB,MATCH(STRG!$I$1,SvB_A_Region,0)+MATCH("3 Spezialist",SvB_A_AN,0)-1,MATCH("152 Polen",SvB_A_Staat,0)+MATCH(ALO_SvB!P10,SvB_A_BM,0)-1)</f>
        <v>394</v>
      </c>
      <c r="Q24" s="277">
        <f t="shared" si="2"/>
        <v>0.20905294769962171</v>
      </c>
      <c r="R24" s="327">
        <f>INDEX(SvB_A_WB,MATCH(STRG!$I$1,SvB_A_Region,0)+MATCH("3 Spezialist",SvB_A_AN,0)-1,MATCH("152 Polen",SvB_A_Staat,0)+MATCH("Abw. abs. VJM",SvB_A_BM,0)-1)</f>
        <v>76</v>
      </c>
      <c r="S24" s="319">
        <f>INDEX(SvB_A_WB,MATCH(STRG!$I$1,SvB_A_Region,0)+MATCH("3 Spezialist",SvB_A_AN,0)-1,MATCH("152 Polen",SvB_A_Staat,0)+MATCH("Abw. rel. VJM",SvB_A_BM,0)-1)</f>
        <v>23.899371069200001</v>
      </c>
      <c r="T24" s="285">
        <f>INDEX(SvB_A_WB,MATCH(STRG!$I$1,SvB_A_Region,0)+MATCH("3 Spezialist",SvB_A_AN,0)-1,MATCH("164 Tschechien",SvB_A_Staat,0)+MATCH(ALO_SvB!T10,SvB_A_BM,0)-1)</f>
        <v>275</v>
      </c>
      <c r="U24" s="277">
        <f>IF(ISERROR(T24/M24*100),"X",T24/M24*100)</f>
        <v>0.14591259039948215</v>
      </c>
      <c r="V24" s="327">
        <f>INDEX(SvB_A_WB,MATCH(STRG!$I$1,SvB_A_Region,0)+MATCH("3 Spezialist",SvB_A_AN,0)-1,MATCH("164 Tschechien",SvB_A_Staat,0)+MATCH("Abw. abs. VJM",SvB_A_BM,0)-1)</f>
        <v>77</v>
      </c>
      <c r="W24" s="319">
        <f>INDEX(SvB_A_WB,MATCH(STRG!$I$1,SvB_A_Region,0)+MATCH("3 Spezialist",SvB_A_AN,0)-1,MATCH("164 Tschechien",SvB_A_Staat,0)+MATCH("Abw. rel. VJM",SvB_A_BM,0)-1)</f>
        <v>38.888888888899999</v>
      </c>
    </row>
    <row r="25" spans="1:23" ht="15" customHeight="1" x14ac:dyDescent="0.2">
      <c r="A25" s="280" t="s">
        <v>9</v>
      </c>
      <c r="B25" s="285">
        <f>INDEX(Alo_WB,MATCH(STRG!$G$1,Alo_Region,0)+MATCH(ALO_SvB!$A25,Alo_Merkmal,0)-1,MATCH(ALO_SvB!$B$8,Alo_Staat,0)+MATCH(STRG!$L$1,Alo_BM,0)-1)</f>
        <v>7169</v>
      </c>
      <c r="C25" s="276">
        <f>IF(ISERROR(INDEX(Alo_WB,MATCH(STRG!$G$1,Alo_Region,0)+MATCH(ALO_SvB!A25,Alo_Merkmal,0)-1,MATCH(ALO_SvB!$B$8,Alo_Staat,0)+MATCH(STRG!$L$1,Alo_BM,0)-1)-INDEX(Alo_WB,MATCH(STRG!$G$1,Alo_Region,0)+MATCH(ALO_SvB!A25,Alo_Merkmal,0)-1,MATCH(ALO_SvB!$B$8,Alo_Staat,0)+MATCH(STRG!$L$1,Alo_BM,0))),"X",INDEX(Alo_WB,MATCH(STRG!$G$1,Alo_Region,0)+MATCH(ALO_SvB!A25,Alo_Merkmal,0)-1,MATCH(ALO_SvB!$B$8,Alo_Staat,0)+MATCH(STRG!$L$1,Alo_BM,0)-1)-INDEX(Alo_WB,MATCH(STRG!$G$1,Alo_Region,0)+MATCH(ALO_SvB!A25,Alo_Merkmal,0)-1,MATCH(ALO_SvB!$B$8,Alo_Staat,0)+MATCH(STRG!$L$1,Alo_BM,0)))</f>
        <v>-502</v>
      </c>
      <c r="D25" s="283">
        <f>IF(ISERROR(C25/INDEX(Alo_WB,MATCH(STRG!$G$1,Alo_Region,0)+MATCH(ALO_SvB!A25,Alo_Merkmal,0)-1,MATCH(ALO_SvB!$B$8,Alo_Staat,0)+MATCH(STRG!$L$1,Alo_BM,0))*100),"X",C25/INDEX(Alo_WB,MATCH(STRG!$G$1,Alo_Region,0)+MATCH(ALO_SvB!A25,Alo_Merkmal,0)-1,MATCH(ALO_SvB!$B$8,Alo_Staat,0)+MATCH(STRG!$L$1,Alo_BM,0))*100)</f>
        <v>-6.5441272324338415</v>
      </c>
      <c r="E25" s="3">
        <f>INDEX(Alo_WB,MATCH(STRG!$G$1,Alo_Region,0)+MATCH(ALO_SvB!$A25,Alo_Merkmal,0)-1,MATCH(ALO_SvB!$E$9,Alo_Staat,0)+MATCH(STRG!$L$1,Alo_BM,0)-1)</f>
        <v>54</v>
      </c>
      <c r="F25" s="277">
        <f t="shared" si="0"/>
        <v>0.75324313014367417</v>
      </c>
      <c r="G25" s="3">
        <f>IF(ISERROR(INDEX(Alo_WB,MATCH(STRG!$G$1,Alo_Region,0)+MATCH(ALO_SvB!A25,Alo_Merkmal,0)-1,MATCH(ALO_SvB!$E$9,Alo_Staat,0)+MATCH(STRG!$L$1,Alo_BM,0)-1)-INDEX(Alo_WB,MATCH(STRG!$G$1,Alo_Region,0)+MATCH(ALO_SvB!A25,Alo_Merkmal,0)-1,MATCH(ALO_SvB!$E$9,Alo_Staat,0)+MATCH(STRG!$L$1,Alo_BM,0))),"X",INDEX(Alo_WB,MATCH(STRG!$G$1,Alo_Region,0)+MATCH(ALO_SvB!A25,Alo_Merkmal,0)-1,MATCH(ALO_SvB!$E$9,Alo_Staat,0)+MATCH(STRG!$L$1,Alo_BM,0)-1)-INDEX(Alo_WB,MATCH(STRG!$G$1,Alo_Region,0)+MATCH(ALO_SvB!A25,Alo_Merkmal,0)-1,MATCH(ALO_SvB!$E$9,Alo_Staat,0)+MATCH(STRG!$L$1,Alo_BM,0)))</f>
        <v>4</v>
      </c>
      <c r="H25" s="320">
        <f>IF(ISERROR(G25/INDEX(Alo_WB,MATCH(STRG!$G$1,Alo_Region,0)+MATCH(ALO_SvB!A25,Alo_Merkmal,0)-1,MATCH(ALO_SvB!$E$9,Alo_Staat,0)+MATCH(STRG!$L$1,Alo_BM,0))*100),"X",G25/INDEX(Alo_WB,MATCH(STRG!$G$1,Alo_Region,0)+MATCH(ALO_SvB!A25,Alo_Merkmal,0)-1,MATCH(ALO_SvB!$E$9,Alo_Staat,0)+MATCH(STRG!$L$1,Alo_BM,0))*100)</f>
        <v>8</v>
      </c>
      <c r="I25" s="3">
        <f>INDEX(Alo_WB,MATCH(STRG!$G$1,Alo_Region,0)+MATCH(ALO_SvB!$A25,Alo_Merkmal,0)-1,MATCH(ALO_SvB!$I$9,Alo_Staat,0)+MATCH(STRG!$L$1,Alo_BM,0)-1)</f>
        <v>8</v>
      </c>
      <c r="J25" s="277">
        <f t="shared" si="1"/>
        <v>0.11159157483609987</v>
      </c>
      <c r="K25" s="3">
        <f>IF(ISERROR(INDEX(Alo_WB,MATCH(STRG!$G$1,Alo_Region,0)+MATCH(ALO_SvB!A25,Alo_Merkmal,0)-1,MATCH(ALO_SvB!$I$9,Alo_Staat,0)+MATCH(STRG!$L$1,Alo_BM,0)-1)-INDEX(Alo_WB,MATCH(STRG!$G$1,Alo_Region,0)+MATCH(ALO_SvB!A25,Alo_Merkmal,0)-1,MATCH(ALO_SvB!$I$9,Alo_Staat,0)+MATCH(STRG!$L$1,Alo_BM,0))),"X",INDEX(Alo_WB,MATCH(STRG!$G$1,Alo_Region,0)+MATCH(ALO_SvB!A25,Alo_Merkmal,0)-1,MATCH(ALO_SvB!$I$9,Alo_Staat,0)+MATCH(STRG!$L$1,Alo_BM,0)-1)-INDEX(Alo_WB,MATCH(STRG!$G$1,Alo_Region,0)+MATCH(ALO_SvB!A25,Alo_Merkmal,0)-1,MATCH(ALO_SvB!$I$9,Alo_Staat,0)+MATCH(STRG!$L$1,Alo_BM,0)))</f>
        <v>-10</v>
      </c>
      <c r="L25" s="320">
        <f>IF(ISERROR(K25/INDEX(Alo_WB,MATCH(STRG!$G$1,Alo_Region,0)+MATCH(ALO_SvB!A25,Alo_Merkmal,0)-1,MATCH(ALO_SvB!$I$9,Alo_Staat,0)+MATCH(STRG!$L$1,Alo_BM,0))*100),"X",K25/INDEX(Alo_WB,MATCH(STRG!$G$1,Alo_Region,0)+MATCH(ALO_SvB!A25,Alo_Merkmal,0)-1,MATCH(ALO_SvB!$I$9,Alo_Staat,0)+MATCH(STRG!$L$1,Alo_BM,0))*100)</f>
        <v>-55.555555555555557</v>
      </c>
      <c r="M25" s="285">
        <f>INDEX(SvB_A_WB,MATCH(STRG!$I$1,SvB_A_Region,0)+MATCH("4 Experte",SvB_A_AN,0)-1,MATCH("Gesamt",SvB_A_Staat,0)+MATCH(ALO_SvB!M10,SvB_A_BM,0)-1)</f>
        <v>210885</v>
      </c>
      <c r="N25" s="3">
        <f>INDEX(SvB_A_WB,MATCH(STRG!$I$1,SvB_A_Region,0)+MATCH("4 Experte",SvB_A_AN,0)-1,MATCH("Gesamt",SvB_A_Staat,0)+MATCH("Abw. abs. VJM",SvB_A_BM,0)-1)</f>
        <v>5256</v>
      </c>
      <c r="O25" s="319">
        <f>INDEX(SvB_A_WB,MATCH(STRG!$I$1,SvB_A_Region,0)+MATCH("4 Experte",SvB_A_AN,0)-1,MATCH("Gesamt",SvB_A_Staat,0)+MATCH("Abw. rel. VJM",SvB_A_BM,0)-1)</f>
        <v>2.5560596998</v>
      </c>
      <c r="P25" s="285">
        <f>INDEX(SvB_A_WB,MATCH(STRG!$I$1,SvB_A_Region,0)+MATCH("4 Experte",SvB_A_AN,0)-1,MATCH("152 Polen",SvB_A_Staat,0)+MATCH(ALO_SvB!P10,SvB_A_BM,0)-1)</f>
        <v>731</v>
      </c>
      <c r="Q25" s="277">
        <f t="shared" si="2"/>
        <v>0.34663442160419183</v>
      </c>
      <c r="R25" s="327">
        <f>INDEX(SvB_A_WB,MATCH(STRG!$I$1,SvB_A_Region,0)+MATCH("4 Experte",SvB_A_AN,0)-1,MATCH("152 Polen",SvB_A_Staat,0)+MATCH("Abw. abs. VJM",SvB_A_BM,0)-1)</f>
        <v>63</v>
      </c>
      <c r="S25" s="319">
        <f>INDEX(SvB_A_WB,MATCH(STRG!$I$1,SvB_A_Region,0)+MATCH("4 Experte",SvB_A_AN,0)-1,MATCH("152 Polen",SvB_A_Staat,0)+MATCH("Abw. rel. VJM",SvB_A_BM,0)-1)</f>
        <v>9.4311377245999992</v>
      </c>
      <c r="T25" s="285">
        <f>INDEX(SvB_A_WB,MATCH(STRG!$I$1,SvB_A_Region,0)+MATCH("4 Experte",SvB_A_AN,0)-1,MATCH("164 Tschechien",SvB_A_Staat,0)+MATCH(ALO_SvB!T10,SvB_A_BM,0)-1)</f>
        <v>628</v>
      </c>
      <c r="U25" s="277">
        <f>IF(ISERROR(T25/M25*100),"X",T25/M25*100)</f>
        <v>0.2977926357967613</v>
      </c>
      <c r="V25" s="327">
        <f>INDEX(SvB_A_WB,MATCH(STRG!$I$1,SvB_A_Region,0)+MATCH("4 Experte",SvB_A_AN,0)-1,MATCH("164 Tschechien",SvB_A_Staat,0)+MATCH("Abw. abs. VJM",SvB_A_BM,0)-1)</f>
        <v>36</v>
      </c>
      <c r="W25" s="319">
        <f>INDEX(SvB_A_WB,MATCH(STRG!$I$1,SvB_A_Region,0)+MATCH("4 Experte",SvB_A_AN,0)-1,MATCH("164 Tschechien",SvB_A_Staat,0)+MATCH("Abw. rel. VJM",SvB_A_BM,0)-1)</f>
        <v>6.0810810810999998</v>
      </c>
    </row>
    <row r="26" spans="1:23" ht="15" customHeight="1" x14ac:dyDescent="0.2">
      <c r="A26" s="281" t="s">
        <v>181</v>
      </c>
      <c r="B26" s="330">
        <f>INDEX(Alo_WB,MATCH(STRG!$G$1,Alo_Region,0)+MATCH("Ohne Angabe",Alo_Merkmal,0)-1,MATCH(ALO_SvB!$B$8,Alo_Staat,0)+MATCH(STRG!$L$1,Alo_BM,0)-1)</f>
        <v>3613</v>
      </c>
      <c r="C26" s="321">
        <f>IF(ISERROR(INDEX(Alo_WB,MATCH(STRG!$G$1,Alo_Region,0)+MATCH("Ohne Angabe",Alo_Merkmal,0)-1,MATCH(ALO_SvB!$B$8,Alo_Staat,0)+MATCH(STRG!$L$1,Alo_BM,0)-1)-INDEX(Alo_WB,MATCH(STRG!$G$1,Alo_Region,0)+MATCH("Ohne Angabe",Alo_Merkmal,0)-1,MATCH(ALO_SvB!$B$8,Alo_Staat,0)+MATCH(STRG!$L$1,Alo_BM,0))),"X",INDEX(Alo_WB,MATCH(STRG!$G$1,Alo_Region,0)+MATCH("Ohne Angabe",Alo_Merkmal,0)-1,MATCH(ALO_SvB!$B$8,Alo_Staat,0)+MATCH(STRG!$L$1,Alo_BM,0)-1)-INDEX(Alo_WB,MATCH(STRG!$G$1,Alo_Region,0)+MATCH("Ohne Angabe",Alo_Merkmal,0)-1,MATCH(ALO_SvB!$B$8,Alo_Staat,0)+MATCH(STRG!$L$1,Alo_BM,0)))</f>
        <v>-934</v>
      </c>
      <c r="D26" s="322">
        <f>IF(ISERROR(C26/INDEX(Alo_WB,MATCH(STRG!$G$1,Alo_Region,0)+MATCH("Ohne Angabe",Alo_Merkmal,0)-1,MATCH(ALO_SvB!$B$8,Alo_Staat,0)+MATCH(STRG!$L$1,Alo_BM,0))*100),"X",C26/INDEX(Alo_WB,MATCH(STRG!$G$1,Alo_Region,0)+MATCH("Ohne Angabe",Alo_Merkmal,0)-1,MATCH(ALO_SvB!$B$8,Alo_Staat,0)+MATCH(STRG!$L$1,Alo_BM,0))*100)</f>
        <v>-20.541016054541455</v>
      </c>
      <c r="E26" s="323">
        <f>INDEX(Alo_WB,MATCH(STRG!$G$1,Alo_Region,0)+MATCH("Ohne Angabe",Alo_Merkmal,0)-1,MATCH(ALO_SvB!$E$9,Alo_Staat,0)+MATCH(STRG!$L$1,Alo_BM,0)-1)</f>
        <v>23</v>
      </c>
      <c r="F26" s="278">
        <f t="shared" si="0"/>
        <v>0.63659009133683919</v>
      </c>
      <c r="G26" s="323">
        <f>IF(ISERROR(INDEX(Alo_WB,MATCH(STRG!$G$1,Alo_Region,0)+MATCH("Ohne Angabe",Alo_Merkmal,0)-1,MATCH(ALO_SvB!$E$9,Alo_Staat,0)+MATCH(STRG!$L$1,Alo_BM,0)-1)-INDEX(Alo_WB,MATCH(STRG!$G$1,Alo_Region,0)+MATCH("Ohne Angabe",Alo_Merkmal,0)-1,MATCH(ALO_SvB!$E$9,Alo_Staat,0)+MATCH(STRG!$L$1,Alo_BM,0))),"X",INDEX(Alo_WB,MATCH(STRG!$G$1,Alo_Region,0)+MATCH("Ohne Angabe",Alo_Merkmal,0)-1,MATCH(ALO_SvB!$E$9,Alo_Staat,0)+MATCH(STRG!$L$1,Alo_BM,0)-1)-INDEX(Alo_WB,MATCH(STRG!$G$1,Alo_Region,0)+MATCH("Ohne Angabe",Alo_Merkmal,0)-1,MATCH(ALO_SvB!$E$9,Alo_Staat,0)+MATCH(STRG!$L$1,Alo_BM,0)))</f>
        <v>-4</v>
      </c>
      <c r="H26" s="324">
        <f>IF(ISERROR(G26/INDEX(Alo_WB,MATCH(STRG!$G$1,Alo_Region,0)+MATCH("Ohne Angabe",Alo_Merkmal,0)-1,MATCH(ALO_SvB!$E$9,Alo_Staat,0)+MATCH(STRG!$L$1,Alo_BM,0))*100),"X",G26/INDEX(Alo_WB,MATCH(STRG!$G$1,Alo_Region,0)+MATCH("Ohne Angabe",Alo_Merkmal,0)-1,MATCH(ALO_SvB!$E$9,Alo_Staat,0)+MATCH(STRG!$L$1,Alo_BM,0))*100)</f>
        <v>-14.814814814814813</v>
      </c>
      <c r="I26" s="323" t="str">
        <f>INDEX(Alo_WB,MATCH(STRG!$G$1,Alo_Region,0)+MATCH("Ohne Angabe",Alo_Merkmal,0)-1,MATCH(ALO_SvB!$I$9,Alo_Staat,0)+MATCH(STRG!$L$1,Alo_BM,0)-1)</f>
        <v>*</v>
      </c>
      <c r="J26" s="278" t="str">
        <f t="shared" si="1"/>
        <v>X</v>
      </c>
      <c r="K26" s="323" t="str">
        <f>IF(ISERROR(INDEX(Alo_WB,MATCH(STRG!$G$1,Alo_Region,0)+MATCH("Ohne Angabe",Alo_Merkmal,0)-1,MATCH(ALO_SvB!$I$9,Alo_Staat,0)+MATCH(STRG!$L$1,Alo_BM,0)-1)-INDEX(Alo_WB,MATCH(STRG!$G$1,Alo_Region,0)+MATCH("Ohne Angabe",Alo_Merkmal,0)-1,MATCH(ALO_SvB!$I$9,Alo_Staat,0)+MATCH(STRG!$L$1,Alo_BM,0))),"X",INDEX(Alo_WB,MATCH(STRG!$G$1,Alo_Region,0)+MATCH("Ohne Angabe",Alo_Merkmal,0)-1,MATCH(ALO_SvB!$I$9,Alo_Staat,0)+MATCH(STRG!$L$1,Alo_BM,0)-1)-INDEX(Alo_WB,MATCH(STRG!$G$1,Alo_Region,0)+MATCH("Ohne Angabe",Alo_Merkmal,0)-1,MATCH(ALO_SvB!$I$9,Alo_Staat,0)+MATCH(STRG!$L$1,Alo_BM,0)))</f>
        <v>X</v>
      </c>
      <c r="L26" s="324" t="str">
        <f>IF(ISERROR(K26/INDEX(Alo_WB,MATCH(STRG!$G$1,Alo_Region,0)+MATCH("Ohne Angabe",Alo_Merkmal,0)-1,MATCH(ALO_SvB!$I$9,Alo_Staat,0)+MATCH(STRG!$L$1,Alo_BM,0))*100),"X",K26/INDEX(Alo_WB,MATCH(STRG!$G$1,Alo_Region,0)+MATCH("Ohne Angabe",Alo_Merkmal,0)-1,MATCH(ALO_SvB!$I$9,Alo_Staat,0)+MATCH(STRG!$L$1,Alo_BM,0))*100)</f>
        <v>X</v>
      </c>
      <c r="M26" s="330">
        <f>INDEX(SvB_A_WB,MATCH(STRG!$I$1,SvB_A_Region,0)+MATCH("Keine Angabe",SvB_A_AN,0)-1,MATCH("Gesamt",SvB_A_Staat,0)+MATCH(ALO_SvB!M10,SvB_A_BM,0)-1)</f>
        <v>9833</v>
      </c>
      <c r="N26" s="323">
        <f>INDEX(SvB_A_WB,MATCH(STRG!$I$1,SvB_A_Region,0)+MATCH("Keine Angabe",SvB_A_AN,0)-1,MATCH("Gesamt",SvB_A_Staat,0)+MATCH("Abw. abs. VJM",SvB_A_BM,0)-1)</f>
        <v>212</v>
      </c>
      <c r="O26" s="331">
        <f>INDEX(SvB_A_WB,MATCH(STRG!$I$1,SvB_A_Region,0)+MATCH("Keine Angabe",SvB_A_AN,0)-1,MATCH("Gesamt",SvB_A_Staat,0)+MATCH("Abw. rel. VJM",SvB_A_BM,0)-1)</f>
        <v>2.2035131482999999</v>
      </c>
      <c r="P26" s="330" t="str">
        <f>INDEX(SvB_A_WB,MATCH(STRG!$I$1,SvB_A_Region,0)+MATCH("Keine Angabe",SvB_A_AN,0)-1,MATCH("152 Polen",SvB_A_Staat,0)+MATCH(ALO_SvB!P10,SvB_A_BM,0)-1)</f>
        <v>*</v>
      </c>
      <c r="Q26" s="278" t="str">
        <f t="shared" si="2"/>
        <v>X</v>
      </c>
      <c r="R26" s="332">
        <f>INDEX(SvB_A_WB,MATCH(STRG!$I$1,SvB_A_Region,0)+MATCH("Keine Angabe",SvB_A_AN,0)-1,MATCH("152 Polen",SvB_A_Staat,0)+MATCH("Abw. abs. VJM",SvB_A_BM,0)-1)</f>
        <v>0</v>
      </c>
      <c r="S26" s="331">
        <f>INDEX(SvB_A_WB,MATCH(STRG!$I$1,SvB_A_Region,0)+MATCH("Keine Angabe",SvB_A_AN,0)-1,MATCH("152 Polen",SvB_A_Staat,0)+MATCH("Abw. rel. VJM",SvB_A_BM,0)-1)</f>
        <v>0</v>
      </c>
      <c r="T26" s="330">
        <f>INDEX(SvB_A_WB,MATCH(STRG!$I$1,SvB_A_Region,0)+MATCH("Keine Angabe",SvB_A_AN,0)-1,MATCH("164 Tschechien",SvB_A_Staat,0)+MATCH(ALO_SvB!T10,SvB_A_BM,0)-1)</f>
        <v>0</v>
      </c>
      <c r="U26" s="278">
        <f>IF(ISERROR(T26/M26*100),"X",T26/M26*100)</f>
        <v>0</v>
      </c>
      <c r="V26" s="332">
        <f>INDEX(SvB_A_WB,MATCH(STRG!$I$1,SvB_A_Region,0)+MATCH("Keine Angabe",SvB_A_AN,0)-1,MATCH("164 Tschechien",SvB_A_Staat,0)+MATCH("Abw. abs. VJM",SvB_A_BM,0)-1)</f>
        <v>0</v>
      </c>
      <c r="W26" s="331">
        <f>INDEX(SvB_A_WB,MATCH(STRG!$I$1,SvB_A_Region,0)+MATCH("Keine Angabe",SvB_A_AN,0)-1,MATCH("164 Tschechien",SvB_A_Staat,0)+MATCH("Abw. rel. VJM",SvB_A_BM,0)-1)</f>
        <v>0</v>
      </c>
    </row>
    <row r="27" spans="1:23" ht="11.25" customHeight="1" x14ac:dyDescent="0.2">
      <c r="A27" s="251" t="str">
        <f ca="1">CONCATENATE("Erstellungsdatum: ",TEXT(TODAY(),"TT.MM.JJJJ"),", Statistik-Service Südost, Auftragsnummer 209455")</f>
        <v>Erstellungsdatum: 11.10.2017, Statistik-Service Südost, Auftragsnummer 209455</v>
      </c>
      <c r="B27" s="101"/>
      <c r="C27" s="101"/>
      <c r="D27" s="101"/>
      <c r="E27" s="101"/>
      <c r="F27" s="101"/>
      <c r="G27" s="101"/>
      <c r="H27" s="101"/>
      <c r="I27" s="101"/>
      <c r="J27" s="101"/>
      <c r="K27" s="101"/>
      <c r="W27" s="103" t="s">
        <v>18</v>
      </c>
    </row>
    <row r="28" spans="1:23" ht="11.25" customHeight="1" x14ac:dyDescent="0.2"/>
    <row r="29" spans="1:23" ht="11.25" customHeight="1" x14ac:dyDescent="0.2">
      <c r="A29" s="403" t="s">
        <v>338</v>
      </c>
      <c r="B29" s="403"/>
      <c r="C29" s="403"/>
      <c r="D29" s="403"/>
      <c r="E29" s="403"/>
      <c r="F29" s="403"/>
      <c r="G29" s="403"/>
      <c r="H29" s="403"/>
      <c r="I29" s="403"/>
      <c r="J29" s="403"/>
      <c r="K29" s="403"/>
      <c r="L29" s="403"/>
      <c r="M29" s="403"/>
      <c r="N29" s="403"/>
      <c r="O29" s="403"/>
      <c r="P29" s="403"/>
      <c r="Q29" s="403"/>
      <c r="R29" s="403"/>
      <c r="S29" s="403"/>
      <c r="T29" s="403"/>
      <c r="U29" s="403"/>
      <c r="V29" s="403"/>
      <c r="W29" s="403"/>
    </row>
    <row r="30" spans="1:23" ht="11.25" customHeight="1" x14ac:dyDescent="0.2">
      <c r="A30" s="403" t="s">
        <v>118</v>
      </c>
      <c r="B30" s="403"/>
      <c r="C30" s="403"/>
      <c r="D30" s="403"/>
      <c r="E30" s="403"/>
      <c r="F30" s="403"/>
      <c r="G30" s="403"/>
      <c r="H30" s="403"/>
      <c r="I30" s="403"/>
      <c r="J30" s="403"/>
      <c r="K30" s="403"/>
      <c r="L30" s="403"/>
      <c r="M30" s="403"/>
      <c r="N30" s="403"/>
      <c r="O30" s="403"/>
      <c r="P30" s="403"/>
      <c r="Q30" s="403"/>
      <c r="R30" s="403"/>
      <c r="S30" s="403"/>
      <c r="T30" s="403"/>
      <c r="U30" s="403"/>
      <c r="V30" s="403"/>
      <c r="W30" s="403"/>
    </row>
    <row r="31" spans="1:23" x14ac:dyDescent="0.2">
      <c r="A31" s="403" t="str">
        <f>IF(COUNTIF($B$13:$C$26,"x")&gt;0,"x) Bei unvollständigen oder unplausiblen Datenlieferungen zugelassener kommunaler Träger (zkT) werden nicht alle Merkmale geschätzt. Sie werden in diesem Fall der Ausprägung ""keine/ohne Angabe"" zugeordnet."&amp;" Näheres kann den Methodischen Hinweisen "&amp;"""Schätzungen in der Statistik der Arbeitslosen und Arbeitsuchenden"""&amp;" entnommen werden."," ")</f>
        <v xml:space="preserve"> </v>
      </c>
      <c r="B31" s="403"/>
      <c r="C31" s="403"/>
      <c r="D31" s="403"/>
      <c r="E31" s="403"/>
      <c r="F31" s="403"/>
      <c r="G31" s="403"/>
      <c r="H31" s="403"/>
      <c r="I31" s="403"/>
      <c r="J31" s="403"/>
      <c r="K31" s="403"/>
      <c r="L31" s="403"/>
      <c r="M31" s="403"/>
      <c r="N31" s="403"/>
      <c r="O31" s="403"/>
      <c r="P31" s="403"/>
      <c r="Q31" s="403"/>
      <c r="R31" s="403"/>
      <c r="S31" s="403"/>
      <c r="T31" s="403"/>
      <c r="U31" s="403"/>
      <c r="V31" s="403"/>
      <c r="W31" s="403"/>
    </row>
  </sheetData>
  <mergeCells count="31">
    <mergeCell ref="A31:W31"/>
    <mergeCell ref="A30:W30"/>
    <mergeCell ref="A29:W29"/>
    <mergeCell ref="A7:A12"/>
    <mergeCell ref="A3:W3"/>
    <mergeCell ref="V10:W10"/>
    <mergeCell ref="B8:D9"/>
    <mergeCell ref="C10:D10"/>
    <mergeCell ref="B10:B11"/>
    <mergeCell ref="E8:L8"/>
    <mergeCell ref="E9:H9"/>
    <mergeCell ref="E10:E11"/>
    <mergeCell ref="F10:F11"/>
    <mergeCell ref="G10:H10"/>
    <mergeCell ref="I10:I11"/>
    <mergeCell ref="J10:J11"/>
    <mergeCell ref="K10:L10"/>
    <mergeCell ref="B7:L7"/>
    <mergeCell ref="M7:W7"/>
    <mergeCell ref="M8:O9"/>
    <mergeCell ref="P8:W8"/>
    <mergeCell ref="P9:S9"/>
    <mergeCell ref="T9:W9"/>
    <mergeCell ref="I9:L9"/>
    <mergeCell ref="U10:U11"/>
    <mergeCell ref="M10:M11"/>
    <mergeCell ref="N10:O10"/>
    <mergeCell ref="P10:P11"/>
    <mergeCell ref="Q10:Q11"/>
    <mergeCell ref="R10:S10"/>
    <mergeCell ref="T10:T11"/>
  </mergeCells>
  <printOptions horizontalCentered="1"/>
  <pageMargins left="0.31496062992125984" right="0.19685039370078741" top="0.39370078740157483" bottom="0.39370078740157483" header="0.51181102362204722" footer="0.51181102362204722"/>
  <pageSetup paperSize="9" scale="70"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0</xdr:col>
                    <xdr:colOff>28575</xdr:colOff>
                    <xdr:row>3</xdr:row>
                    <xdr:rowOff>19050</xdr:rowOff>
                  </from>
                  <to>
                    <xdr:col>0</xdr:col>
                    <xdr:colOff>1885950</xdr:colOff>
                    <xdr:row>3</xdr:row>
                    <xdr:rowOff>219075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tint="0.59999389629810485"/>
  </sheetPr>
  <dimension ref="A1:I34"/>
  <sheetViews>
    <sheetView showGridLines="0" zoomScaleNormal="100" workbookViewId="0"/>
  </sheetViews>
  <sheetFormatPr baseColWidth="10" defaultRowHeight="14.25" x14ac:dyDescent="0.2"/>
  <cols>
    <col min="1" max="1" width="12.875" customWidth="1"/>
    <col min="7" max="7" width="11.125" customWidth="1"/>
    <col min="8" max="8" width="4.25" customWidth="1"/>
    <col min="9" max="9" width="7.125" customWidth="1"/>
  </cols>
  <sheetData>
    <row r="1" spans="1:9" ht="33.75" customHeight="1" x14ac:dyDescent="0.2">
      <c r="A1" s="7"/>
      <c r="B1" s="7"/>
      <c r="C1" s="7"/>
      <c r="D1" s="7"/>
      <c r="E1" s="7"/>
      <c r="F1" s="7"/>
      <c r="G1" s="7"/>
      <c r="H1" s="7"/>
      <c r="I1" s="8" t="s">
        <v>17</v>
      </c>
    </row>
    <row r="3" spans="1:9" x14ac:dyDescent="0.2">
      <c r="A3" s="405" t="s">
        <v>304</v>
      </c>
      <c r="B3" s="410"/>
      <c r="C3" s="410"/>
      <c r="D3" s="410"/>
      <c r="E3" s="410"/>
      <c r="F3" s="410"/>
      <c r="G3" s="410"/>
      <c r="H3" s="410"/>
      <c r="I3" s="410"/>
    </row>
    <row r="4" spans="1:9" ht="11.25" customHeight="1" x14ac:dyDescent="0.2">
      <c r="A4" s="10" t="s">
        <v>163</v>
      </c>
      <c r="B4" s="1"/>
      <c r="C4" s="1"/>
      <c r="D4" s="1"/>
      <c r="E4" s="1"/>
      <c r="F4" s="1"/>
      <c r="G4" s="1"/>
      <c r="H4" s="1"/>
      <c r="I4" s="1"/>
    </row>
    <row r="5" spans="1:9" ht="11.25" customHeight="1" x14ac:dyDescent="0.2">
      <c r="A5" s="9" t="s">
        <v>367</v>
      </c>
      <c r="B5" s="1"/>
      <c r="C5" s="1"/>
      <c r="D5" s="1"/>
      <c r="E5" s="101"/>
      <c r="F5" s="1"/>
      <c r="G5" s="1"/>
      <c r="H5" s="1"/>
      <c r="I5" s="1"/>
    </row>
    <row r="6" spans="1:9" x14ac:dyDescent="0.2">
      <c r="A6" s="181"/>
    </row>
    <row r="28" spans="7:9" x14ac:dyDescent="0.2">
      <c r="G28" s="184"/>
      <c r="H28" s="186" t="s">
        <v>177</v>
      </c>
      <c r="I28" s="185">
        <v>0.2</v>
      </c>
    </row>
    <row r="29" spans="7:9" x14ac:dyDescent="0.2">
      <c r="G29" s="184">
        <v>0.3</v>
      </c>
      <c r="H29" s="186" t="s">
        <v>177</v>
      </c>
      <c r="I29" s="185">
        <v>0.5</v>
      </c>
    </row>
    <row r="30" spans="7:9" x14ac:dyDescent="0.2">
      <c r="G30" s="184">
        <v>0.6</v>
      </c>
      <c r="H30" s="186" t="s">
        <v>177</v>
      </c>
      <c r="I30" s="185">
        <v>1.1000000000000001</v>
      </c>
    </row>
    <row r="31" spans="7:9" x14ac:dyDescent="0.2">
      <c r="G31" s="184">
        <v>1.2</v>
      </c>
      <c r="H31" s="186" t="s">
        <v>177</v>
      </c>
      <c r="I31" s="185">
        <v>2.2999999999999998</v>
      </c>
    </row>
    <row r="32" spans="7:9" x14ac:dyDescent="0.2">
      <c r="H32" s="186" t="s">
        <v>178</v>
      </c>
      <c r="I32" s="185">
        <v>2.2999999999999998</v>
      </c>
    </row>
    <row r="34" spans="1:9" x14ac:dyDescent="0.2">
      <c r="A34" s="411" t="s">
        <v>372</v>
      </c>
      <c r="B34" s="411"/>
      <c r="C34" s="411"/>
      <c r="D34" s="411"/>
      <c r="I34" s="103" t="s">
        <v>18</v>
      </c>
    </row>
  </sheetData>
  <mergeCells count="2">
    <mergeCell ref="A3:I3"/>
    <mergeCell ref="A34:D34"/>
  </mergeCells>
  <pageMargins left="0.70866141732283472" right="0.70866141732283472" top="0.78740157480314965" bottom="0.78740157480314965" header="0.31496062992125984" footer="0.31496062992125984"/>
  <pageSetup paperSize="9" scale="99" fitToWidth="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4" tint="0.59999389629810485"/>
    <pageSetUpPr fitToPage="1"/>
  </sheetPr>
  <dimension ref="A1:J34"/>
  <sheetViews>
    <sheetView showGridLines="0" zoomScaleNormal="100" workbookViewId="0"/>
  </sheetViews>
  <sheetFormatPr baseColWidth="10" defaultRowHeight="14.25" x14ac:dyDescent="0.2"/>
  <cols>
    <col min="7" max="7" width="11.125" customWidth="1"/>
    <col min="8" max="8" width="4.25" customWidth="1"/>
    <col min="9" max="9" width="7.125" customWidth="1"/>
    <col min="10" max="10" width="11.875" customWidth="1"/>
  </cols>
  <sheetData>
    <row r="1" spans="1:10" ht="33.75" customHeight="1" x14ac:dyDescent="0.2">
      <c r="A1" s="7"/>
      <c r="B1" s="7"/>
      <c r="C1" s="7"/>
      <c r="D1" s="7"/>
      <c r="E1" s="7"/>
      <c r="F1" s="7"/>
      <c r="G1" s="7"/>
      <c r="H1" s="7"/>
      <c r="I1" s="8" t="s">
        <v>17</v>
      </c>
    </row>
    <row r="3" spans="1:10" x14ac:dyDescent="0.2">
      <c r="A3" s="405" t="s">
        <v>303</v>
      </c>
      <c r="B3" s="410"/>
      <c r="C3" s="410"/>
      <c r="D3" s="410"/>
      <c r="E3" s="410"/>
      <c r="F3" s="410"/>
      <c r="G3" s="410"/>
      <c r="H3" s="410"/>
      <c r="I3" s="410"/>
      <c r="J3" s="410"/>
    </row>
    <row r="4" spans="1:10" ht="11.25" customHeight="1" x14ac:dyDescent="0.2">
      <c r="A4" s="10" t="s">
        <v>163</v>
      </c>
      <c r="B4" s="1"/>
      <c r="C4" s="1"/>
      <c r="D4" s="1"/>
      <c r="E4" s="1"/>
      <c r="F4" s="1"/>
      <c r="G4" s="1"/>
      <c r="H4" s="1"/>
      <c r="I4" s="1"/>
      <c r="J4" s="1"/>
    </row>
    <row r="5" spans="1:10" ht="11.25" customHeight="1" x14ac:dyDescent="0.2">
      <c r="A5" s="9" t="s">
        <v>367</v>
      </c>
      <c r="B5" s="1"/>
      <c r="C5" s="1"/>
      <c r="D5" s="1"/>
      <c r="E5" s="101"/>
      <c r="F5" s="1"/>
      <c r="G5" s="1"/>
      <c r="H5" s="1"/>
      <c r="I5" s="1"/>
      <c r="J5" s="1"/>
    </row>
    <row r="28" spans="7:9" x14ac:dyDescent="0.2">
      <c r="G28" s="184"/>
      <c r="H28" s="186" t="s">
        <v>177</v>
      </c>
      <c r="I28" s="185">
        <v>0.2</v>
      </c>
    </row>
    <row r="29" spans="7:9" x14ac:dyDescent="0.2">
      <c r="G29" s="184">
        <v>0.3</v>
      </c>
      <c r="H29" s="186" t="s">
        <v>177</v>
      </c>
      <c r="I29" s="185">
        <v>0.5</v>
      </c>
    </row>
    <row r="30" spans="7:9" x14ac:dyDescent="0.2">
      <c r="G30" s="184">
        <v>0.6</v>
      </c>
      <c r="H30" s="186" t="s">
        <v>177</v>
      </c>
      <c r="I30" s="185">
        <v>1.1000000000000001</v>
      </c>
    </row>
    <row r="31" spans="7:9" x14ac:dyDescent="0.2">
      <c r="G31" s="184">
        <v>1.2</v>
      </c>
      <c r="H31" s="186" t="s">
        <v>177</v>
      </c>
      <c r="I31" s="185">
        <v>2.2999999999999998</v>
      </c>
    </row>
    <row r="32" spans="7:9" x14ac:dyDescent="0.2">
      <c r="H32" s="186" t="s">
        <v>178</v>
      </c>
      <c r="I32" s="185">
        <v>2.2999999999999998</v>
      </c>
    </row>
    <row r="34" spans="1:9" x14ac:dyDescent="0.2">
      <c r="A34" s="411" t="s">
        <v>372</v>
      </c>
      <c r="B34" s="411"/>
      <c r="C34" s="411"/>
      <c r="D34" s="411"/>
      <c r="I34" s="103" t="s">
        <v>18</v>
      </c>
    </row>
  </sheetData>
  <mergeCells count="2">
    <mergeCell ref="A3:J3"/>
    <mergeCell ref="A34:D34"/>
  </mergeCells>
  <pageMargins left="0.70866141732283472" right="0.70866141732283472"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24</vt:i4>
      </vt:variant>
    </vt:vector>
  </HeadingPairs>
  <TitlesOfParts>
    <vt:vector size="42" baseType="lpstr">
      <vt:lpstr>Impressum</vt:lpstr>
      <vt:lpstr>Inhaltsverzeichnis</vt:lpstr>
      <vt:lpstr>ALO_SvB</vt:lpstr>
      <vt:lpstr>Karte_ALO_Polen</vt:lpstr>
      <vt:lpstr>Karte_ALO_Tschechen</vt:lpstr>
      <vt:lpstr>Karte_SvB_Polen</vt:lpstr>
      <vt:lpstr>Karte_SvB_Tschechen</vt:lpstr>
      <vt:lpstr>Pendler</vt:lpstr>
      <vt:lpstr>Karte_Pendler_Polen</vt:lpstr>
      <vt:lpstr>Karte_Pendler_Tschechen</vt:lpstr>
      <vt:lpstr>Hinweise Alo Asu</vt:lpstr>
      <vt:lpstr>Meth_Hinw_Anforderungsniveau</vt:lpstr>
      <vt:lpstr>Übersicht_Berufssektoren</vt:lpstr>
      <vt:lpstr>Hinweise Berufe</vt:lpstr>
      <vt:lpstr>Hinweise_Pendler</vt:lpstr>
      <vt:lpstr>Hinweise SVB GB</vt:lpstr>
      <vt:lpstr>Meth. Hinweis_Schätzungen</vt:lpstr>
      <vt:lpstr>Statistik-Infoseite</vt:lpstr>
      <vt:lpstr>Alo_BM</vt:lpstr>
      <vt:lpstr>Alo_Merkmal</vt:lpstr>
      <vt:lpstr>Alo_Region</vt:lpstr>
      <vt:lpstr>Alo_Staat</vt:lpstr>
      <vt:lpstr>Alo_WB</vt:lpstr>
      <vt:lpstr>ALO_SvB!Druckbereich</vt:lpstr>
      <vt:lpstr>'Hinweise Alo Asu'!Druckbereich</vt:lpstr>
      <vt:lpstr>'Hinweise Berufe'!Druckbereich</vt:lpstr>
      <vt:lpstr>Impressum!Druckbereich</vt:lpstr>
      <vt:lpstr>Inhaltsverzeichnis!Druckbereich</vt:lpstr>
      <vt:lpstr>Karte_SvB_Polen!Druckbereich</vt:lpstr>
      <vt:lpstr>'Meth. Hinweis_Schätzungen'!Druckbereich</vt:lpstr>
      <vt:lpstr>Meth_Hinw_Anforderungsniveau!Druckbereich</vt:lpstr>
      <vt:lpstr>ALO_SvB!Drucktitel</vt:lpstr>
      <vt:lpstr>SvB_A_AN</vt:lpstr>
      <vt:lpstr>SvB_A_BM</vt:lpstr>
      <vt:lpstr>SvB_A_Region</vt:lpstr>
      <vt:lpstr>SvB_A_Staat</vt:lpstr>
      <vt:lpstr>SvB_A_WB</vt:lpstr>
      <vt:lpstr>SvB_B_BM</vt:lpstr>
      <vt:lpstr>SvB_B_Region</vt:lpstr>
      <vt:lpstr>SvB_B_Sektor</vt:lpstr>
      <vt:lpstr>SvB_B_Staat</vt:lpstr>
      <vt:lpstr>SvB_B_WB</vt:lpstr>
    </vt:vector>
  </TitlesOfParts>
  <Company>Bundesagentur für Arbeit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StruebinE</dc:creator>
  <cp:lastModifiedBy>MetzdorfS001</cp:lastModifiedBy>
  <cp:lastPrinted>2017-10-09T06:57:51Z</cp:lastPrinted>
  <dcterms:created xsi:type="dcterms:W3CDTF">2015-07-27T10:45:54Z</dcterms:created>
  <dcterms:modified xsi:type="dcterms:W3CDTF">2017-10-11T10:46:05Z</dcterms:modified>
</cp:coreProperties>
</file>